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dr\Desktop\Send til\"/>
    </mc:Choice>
  </mc:AlternateContent>
  <xr:revisionPtr revIDLastSave="0" documentId="8_{4AC334FF-BFBA-4AA0-8487-453F4E8E8772}" xr6:coauthVersionLast="44" xr6:coauthVersionMax="44" xr10:uidLastSave="{00000000-0000-0000-0000-000000000000}"/>
  <bookViews>
    <workbookView xWindow="12585" yWindow="3315" windowWidth="38700" windowHeight="15435" activeTab="1" xr2:uid="{A6927F7D-14F5-4930-BA4D-522E777DEEF9}"/>
  </bookViews>
  <sheets>
    <sheet name="Opgørelse af FP-forpligtelse" sheetId="1" r:id="rId1"/>
    <sheet name="Feriepengeforpl. indefrysning" sheetId="2" r:id="rId2"/>
  </sheets>
  <definedNames>
    <definedName name="BESKRIV">#REF!</definedName>
    <definedName name="Category">#REF!</definedName>
    <definedName name="Indek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2" i="1" l="1"/>
  <c r="K52" i="1" s="1"/>
  <c r="L52" i="1" l="1"/>
  <c r="M52" i="1" s="1"/>
  <c r="N52" i="1" s="1"/>
  <c r="I30" i="2" l="1"/>
  <c r="J30" i="2" s="1"/>
  <c r="K30" i="2" l="1"/>
  <c r="L30" i="2" s="1"/>
  <c r="M30" i="2" s="1"/>
  <c r="O30" i="2" l="1"/>
  <c r="P30" i="2" s="1"/>
  <c r="Q30" i="2" s="1"/>
  <c r="N41" i="2"/>
  <c r="H41" i="2" l="1"/>
  <c r="G41" i="2"/>
  <c r="F41" i="2"/>
  <c r="E41" i="2"/>
  <c r="D41" i="2"/>
  <c r="J40" i="2"/>
  <c r="J39" i="2"/>
  <c r="I38" i="2"/>
  <c r="J38" i="2" s="1"/>
  <c r="I37" i="2"/>
  <c r="J37" i="2" s="1"/>
  <c r="I36" i="2"/>
  <c r="J36" i="2" s="1"/>
  <c r="I35" i="2"/>
  <c r="J35" i="2" s="1"/>
  <c r="I34" i="2"/>
  <c r="J34" i="2" s="1"/>
  <c r="I33" i="2"/>
  <c r="J33" i="2" s="1"/>
  <c r="I32" i="2"/>
  <c r="J32" i="2" s="1"/>
  <c r="I31" i="2"/>
  <c r="J31" i="2" s="1"/>
  <c r="K62" i="1"/>
  <c r="K63" i="1"/>
  <c r="I64" i="1"/>
  <c r="H64" i="1"/>
  <c r="F64" i="1"/>
  <c r="E64" i="1"/>
  <c r="D64" i="1"/>
  <c r="J61" i="1"/>
  <c r="K61" i="1" s="1"/>
  <c r="J60" i="1"/>
  <c r="K60" i="1" s="1"/>
  <c r="J59" i="1"/>
  <c r="K59" i="1" s="1"/>
  <c r="J58" i="1"/>
  <c r="K58" i="1" s="1"/>
  <c r="J57" i="1"/>
  <c r="K57" i="1" s="1"/>
  <c r="J56" i="1"/>
  <c r="K56" i="1" s="1"/>
  <c r="J55" i="1"/>
  <c r="K55" i="1" s="1"/>
  <c r="J54" i="1"/>
  <c r="K54" i="1" s="1"/>
  <c r="J53" i="1"/>
  <c r="K53" i="1" s="1"/>
  <c r="K37" i="1"/>
  <c r="N37" i="1" s="1"/>
  <c r="K38" i="1"/>
  <c r="N38" i="1" s="1"/>
  <c r="I39" i="1"/>
  <c r="H39" i="1"/>
  <c r="G39" i="1"/>
  <c r="F39" i="1"/>
  <c r="E39" i="1"/>
  <c r="D39" i="1"/>
  <c r="J36" i="1"/>
  <c r="K36" i="1" s="1"/>
  <c r="N36" i="1" s="1"/>
  <c r="J35" i="1"/>
  <c r="K35" i="1" s="1"/>
  <c r="N35" i="1" s="1"/>
  <c r="J34" i="1"/>
  <c r="K34" i="1" s="1"/>
  <c r="N34" i="1" s="1"/>
  <c r="J33" i="1"/>
  <c r="K33" i="1" s="1"/>
  <c r="N33" i="1" s="1"/>
  <c r="J32" i="1"/>
  <c r="K32" i="1" s="1"/>
  <c r="N32" i="1" s="1"/>
  <c r="J31" i="1"/>
  <c r="K31" i="1" s="1"/>
  <c r="N31" i="1" s="1"/>
  <c r="J30" i="1"/>
  <c r="J29" i="1"/>
  <c r="K29" i="1" s="1"/>
  <c r="N29" i="1" s="1"/>
  <c r="J28" i="1"/>
  <c r="K28" i="1" s="1"/>
  <c r="N28" i="1" s="1"/>
  <c r="J27" i="1"/>
  <c r="K27" i="1" s="1"/>
  <c r="N27" i="1" s="1"/>
  <c r="L32" i="2" l="1"/>
  <c r="M32" i="2" s="1"/>
  <c r="L54" i="1"/>
  <c r="M54" i="1" s="1"/>
  <c r="N54" i="1" s="1"/>
  <c r="L57" i="1"/>
  <c r="M57" i="1" s="1"/>
  <c r="N57" i="1" s="1"/>
  <c r="L55" i="1"/>
  <c r="M55" i="1" s="1"/>
  <c r="N55" i="1" s="1"/>
  <c r="L59" i="1"/>
  <c r="M59" i="1" s="1"/>
  <c r="N59" i="1" s="1"/>
  <c r="L53" i="1"/>
  <c r="M53" i="1" s="1"/>
  <c r="N53" i="1" s="1"/>
  <c r="L61" i="1"/>
  <c r="M61" i="1" s="1"/>
  <c r="N61" i="1" s="1"/>
  <c r="L62" i="1"/>
  <c r="M62" i="1" s="1"/>
  <c r="N62" i="1" s="1"/>
  <c r="L58" i="1"/>
  <c r="M58" i="1" s="1"/>
  <c r="N58" i="1" s="1"/>
  <c r="L56" i="1"/>
  <c r="M56" i="1" s="1"/>
  <c r="N56" i="1" s="1"/>
  <c r="L60" i="1"/>
  <c r="M60" i="1" s="1"/>
  <c r="N60" i="1" s="1"/>
  <c r="L63" i="1"/>
  <c r="M63" i="1" s="1"/>
  <c r="N63" i="1" s="1"/>
  <c r="K39" i="2"/>
  <c r="L39" i="2" s="1"/>
  <c r="M39" i="2" s="1"/>
  <c r="K36" i="2"/>
  <c r="L36" i="2" s="1"/>
  <c r="M36" i="2" s="1"/>
  <c r="K31" i="2"/>
  <c r="L31" i="2" s="1"/>
  <c r="M31" i="2" s="1"/>
  <c r="K32" i="2"/>
  <c r="K33" i="2"/>
  <c r="L33" i="2" s="1"/>
  <c r="M33" i="2" s="1"/>
  <c r="K37" i="2"/>
  <c r="L37" i="2" s="1"/>
  <c r="M37" i="2" s="1"/>
  <c r="K35" i="2"/>
  <c r="L35" i="2" s="1"/>
  <c r="M35" i="2" s="1"/>
  <c r="K34" i="2"/>
  <c r="L34" i="2" s="1"/>
  <c r="M34" i="2" s="1"/>
  <c r="K38" i="2"/>
  <c r="L38" i="2" s="1"/>
  <c r="M38" i="2" s="1"/>
  <c r="I41" i="2"/>
  <c r="K40" i="2"/>
  <c r="L40" i="2" s="1"/>
  <c r="M40" i="2" s="1"/>
  <c r="J39" i="1"/>
  <c r="J64" i="1"/>
  <c r="K30" i="1"/>
  <c r="O38" i="2" l="1"/>
  <c r="N30" i="1"/>
  <c r="N39" i="1" s="1"/>
  <c r="O31" i="2"/>
  <c r="O39" i="2"/>
  <c r="P39" i="2" s="1"/>
  <c r="Q39" i="2" s="1"/>
  <c r="O37" i="2"/>
  <c r="P37" i="2" s="1"/>
  <c r="Q37" i="2" s="1"/>
  <c r="O36" i="2"/>
  <c r="P36" i="2" s="1"/>
  <c r="Q36" i="2" s="1"/>
  <c r="O35" i="2"/>
  <c r="P35" i="2" s="1"/>
  <c r="Q35" i="2" s="1"/>
  <c r="O40" i="2"/>
  <c r="P40" i="2" s="1"/>
  <c r="Q40" i="2" s="1"/>
  <c r="O34" i="2"/>
  <c r="O33" i="2"/>
  <c r="P33" i="2" s="1"/>
  <c r="Q33" i="2" s="1"/>
  <c r="O32" i="2"/>
  <c r="P34" i="2"/>
  <c r="Q34" i="2" s="1"/>
  <c r="P38" i="2"/>
  <c r="Q38" i="2" s="1"/>
  <c r="P31" i="2"/>
  <c r="Q31" i="2" s="1"/>
  <c r="M41" i="2"/>
  <c r="N64" i="1"/>
  <c r="N66" i="1" l="1"/>
  <c r="P32" i="2"/>
  <c r="Q32" i="2" s="1"/>
  <c r="Q41" i="2" s="1"/>
  <c r="O41" i="2"/>
  <c r="P4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Casper Lindemose</author>
  </authors>
  <commentList>
    <comment ref="F26" authorId="0" shapeId="0" xr:uid="{B7F93A3F-7DBE-4952-B7C0-CF969F170B00}">
      <text>
        <r>
          <rPr>
            <b/>
            <sz val="9"/>
            <color indexed="81"/>
            <rFont val="Tahoma"/>
            <family val="2"/>
          </rPr>
          <t>Casper Lindemose:</t>
        </r>
        <r>
          <rPr>
            <sz val="9"/>
            <color indexed="81"/>
            <rFont val="Tahoma"/>
            <family val="2"/>
          </rPr>
          <t xml:space="preserve">
OBS - indtast den faktiske omkostning - ej den værdi medarbejderen beskattes af</t>
        </r>
      </text>
    </comment>
    <comment ref="G26" authorId="0" shapeId="0" xr:uid="{7D1E7CDD-19BC-40CB-B770-1B990BCA527E}">
      <text>
        <r>
          <rPr>
            <b/>
            <sz val="9"/>
            <color indexed="81"/>
            <rFont val="Tahoma"/>
            <family val="2"/>
          </rPr>
          <t>Casper Lindemose:</t>
        </r>
        <r>
          <rPr>
            <sz val="9"/>
            <color indexed="81"/>
            <rFont val="Tahoma"/>
            <family val="2"/>
          </rPr>
          <t xml:space="preserve">
OBS - indtast den faktiske omkostning - ej den værdi medarbejderen beskattes af</t>
        </r>
      </text>
    </comment>
    <comment ref="L26" authorId="0" shapeId="0" xr:uid="{09BA4503-D788-427B-B3FE-B9E842F83619}">
      <text>
        <r>
          <rPr>
            <b/>
            <sz val="9"/>
            <color indexed="81"/>
            <rFont val="Tahoma"/>
            <charset val="1"/>
          </rPr>
          <t>Casper Lindemose:</t>
        </r>
        <r>
          <rPr>
            <sz val="9"/>
            <color indexed="81"/>
            <rFont val="Tahoma"/>
            <charset val="1"/>
          </rPr>
          <t xml:space="preserve">
Indtast antallet af restferiedage, som medarbejderen har pr. opgørelsesdagen. 
Bemærk, at det skal være konkret opgjort, og grundlaget arkiveres med beregningen.</t>
        </r>
      </text>
    </comment>
    <comment ref="M26" authorId="0" shapeId="0" xr:uid="{8CEE9214-0E9B-4081-A9B8-20CEA1DD37A4}">
      <text>
        <r>
          <rPr>
            <b/>
            <sz val="9"/>
            <color indexed="81"/>
            <rFont val="Tahoma"/>
            <charset val="1"/>
          </rPr>
          <t>Casper Lindemose:</t>
        </r>
        <r>
          <rPr>
            <sz val="9"/>
            <color indexed="81"/>
            <rFont val="Tahoma"/>
            <charset val="1"/>
          </rPr>
          <t xml:space="preserve">
Indtast antallet af restferiedage, som medarbejderen har pr. opgørelsesdagen. 
Bemærk, at det skal være konkret opgjort, og grundlaget arkiveres med beregningen.</t>
        </r>
      </text>
    </comment>
    <comment ref="E51" authorId="0" shapeId="0" xr:uid="{059D6B05-FA57-4A79-A649-FBB3EA22E3EA}">
      <text>
        <r>
          <rPr>
            <b/>
            <sz val="9"/>
            <color indexed="81"/>
            <rFont val="Tahoma"/>
            <family val="2"/>
          </rPr>
          <t>Casper Lindemose:</t>
        </r>
        <r>
          <rPr>
            <sz val="9"/>
            <color indexed="81"/>
            <rFont val="Tahoma"/>
            <family val="2"/>
          </rPr>
          <t xml:space="preserve">
OBS - indtast beskatningsværdien</t>
        </r>
      </text>
    </comment>
    <comment ref="F51" authorId="0" shapeId="0" xr:uid="{103009B4-75D9-441F-A61A-F64E89B841E9}">
      <text>
        <r>
          <rPr>
            <b/>
            <sz val="9"/>
            <color indexed="81"/>
            <rFont val="Tahoma"/>
            <family val="2"/>
          </rPr>
          <t>Casper Lindemose:</t>
        </r>
        <r>
          <rPr>
            <sz val="9"/>
            <color indexed="81"/>
            <rFont val="Tahoma"/>
            <family val="2"/>
          </rPr>
          <t xml:space="preserve">
OBS - indtast beskatningsværdien</t>
        </r>
      </text>
    </comment>
    <comment ref="L51" authorId="0" shapeId="0" xr:uid="{6703D532-CF93-4907-AC12-8151A0DA6963}">
      <text>
        <r>
          <rPr>
            <b/>
            <sz val="9"/>
            <color indexed="81"/>
            <rFont val="Tahoma"/>
            <family val="2"/>
          </rPr>
          <t xml:space="preserve">Casper Lindemose:
</t>
        </r>
        <r>
          <rPr>
            <sz val="9"/>
            <color indexed="81"/>
            <rFont val="Tahoma"/>
            <family val="2"/>
          </rPr>
          <t xml:space="preserve">Der korrigeres for løn under ferie, da dette ikke indgår i beregningen.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Casper Lindemose</author>
  </authors>
  <commentList>
    <comment ref="E29" authorId="0" shapeId="0" xr:uid="{05FDA68E-F8C5-4D15-9741-FF4558EE54D0}">
      <text>
        <r>
          <rPr>
            <b/>
            <sz val="9"/>
            <color indexed="81"/>
            <rFont val="Tahoma"/>
            <family val="2"/>
          </rPr>
          <t>Casper Lindemose:</t>
        </r>
        <r>
          <rPr>
            <sz val="9"/>
            <color indexed="81"/>
            <rFont val="Tahoma"/>
            <family val="2"/>
          </rPr>
          <t xml:space="preserve">
OBS - indtast beskatningsværdien</t>
        </r>
      </text>
    </comment>
    <comment ref="F29" authorId="0" shapeId="0" xr:uid="{497CAF63-5011-46E8-92F5-4C25C962716C}">
      <text>
        <r>
          <rPr>
            <b/>
            <sz val="9"/>
            <color indexed="81"/>
            <rFont val="Tahoma"/>
            <family val="2"/>
          </rPr>
          <t>Casper Lindemose:</t>
        </r>
        <r>
          <rPr>
            <sz val="9"/>
            <color indexed="81"/>
            <rFont val="Tahoma"/>
            <family val="2"/>
          </rPr>
          <t xml:space="preserve">
OBS - indtast beskatningsværdien</t>
        </r>
      </text>
    </comment>
    <comment ref="K29" authorId="0" shapeId="0" xr:uid="{57FBD21D-E3D4-4B4E-9E1A-3AAD9E099B7D}">
      <text>
        <r>
          <rPr>
            <b/>
            <sz val="9"/>
            <color indexed="81"/>
            <rFont val="Tahoma"/>
            <family val="2"/>
          </rPr>
          <t xml:space="preserve">Casper Lindemose:
</t>
        </r>
        <r>
          <rPr>
            <sz val="9"/>
            <color indexed="81"/>
            <rFont val="Tahoma"/>
            <family val="2"/>
          </rPr>
          <t xml:space="preserve">Løn under ferie indgår ikke i beregningen. </t>
        </r>
      </text>
    </comment>
    <comment ref="M29" authorId="0" shapeId="0" xr:uid="{B58E9038-30F7-4E40-A01C-846E7A4A0A45}">
      <text>
        <r>
          <rPr>
            <b/>
            <sz val="9"/>
            <color indexed="81"/>
            <rFont val="Tahoma"/>
            <family val="2"/>
          </rPr>
          <t>Casper Lindemose:</t>
        </r>
        <r>
          <rPr>
            <sz val="9"/>
            <color indexed="81"/>
            <rFont val="Tahoma"/>
            <family val="2"/>
          </rPr>
          <t xml:space="preserve">
Feriepenge optjent i perioden 1/9 2019 - 31/8 2020 skal indefryses til medarbejderen forlader arbejdsmarkedsmarkedet.
Antal måneder til beregning af forpligtelsen indtastes i særskilt felt.</t>
        </r>
      </text>
    </comment>
  </commentList>
</comments>
</file>

<file path=xl/sharedStrings.xml><?xml version="1.0" encoding="utf-8"?>
<sst xmlns="http://schemas.openxmlformats.org/spreadsheetml/2006/main" count="124" uniqueCount="66">
  <si>
    <t>Forudsætninger:</t>
  </si>
  <si>
    <t>Der tages udgangspunkt i beregning af feriepengeforpligtelse efter den konkrete metode.</t>
  </si>
  <si>
    <t>OPGØRELSE AF FERIEPENGEFORPLIGTELSE (EKSKL. INDEFRYSNING)</t>
  </si>
  <si>
    <t>Medarbejdernr.</t>
  </si>
  <si>
    <t>Medarbejdernavn</t>
  </si>
  <si>
    <t>Bruttoløn</t>
  </si>
  <si>
    <t>Fri telefon</t>
  </si>
  <si>
    <t>Arbejdsgivers 
andel af pension</t>
  </si>
  <si>
    <t>disponibel</t>
  </si>
  <si>
    <t>I alt</t>
  </si>
  <si>
    <t>Jens Jensen</t>
  </si>
  <si>
    <t>Anders Andersen</t>
  </si>
  <si>
    <t>Peter Petersen</t>
  </si>
  <si>
    <t>xxx</t>
  </si>
  <si>
    <t>Fri bil 
(fakt. lønomk.)</t>
  </si>
  <si>
    <t>Fri telefon
(fakt. lønomk.)</t>
  </si>
  <si>
    <t>Der regnes med, at der i gennemsnit er 21 arbejdsdage pr. måned.</t>
  </si>
  <si>
    <t>Lønomkostning
 pr. dag</t>
  </si>
  <si>
    <t>Feriepengeforpligtelse
I alt</t>
  </si>
  <si>
    <t xml:space="preserve">Fri bil </t>
  </si>
  <si>
    <t>FERIEPENGEFORPLIGTELSE I ALT (OPGJORT FERIEPENGEFORPLIGTELSE EFTER KONKRET METODE OG FERIETILLÆG)</t>
  </si>
  <si>
    <t>Hans Hansen (direktør)</t>
  </si>
  <si>
    <t>Indeksering</t>
  </si>
  <si>
    <t>Forpligtelse til indefrysning, 
i alt</t>
  </si>
  <si>
    <t>Feriepengeforpligtelse til indefrysning</t>
  </si>
  <si>
    <t xml:space="preserve">Nedenfor kan feriepengeforpligtelsen til indefrysning opgøres. </t>
  </si>
  <si>
    <t>Sats til indeksering</t>
  </si>
  <si>
    <t>Indbetalt til 
fond</t>
  </si>
  <si>
    <t>Forpligtelse til indeksering</t>
  </si>
  <si>
    <t>Beregningsmodel - opgørelse af feriepengeforpligtelse (EFTER DEN KONKRETE METODE)</t>
  </si>
  <si>
    <t>OBS: Modellen kan IKKE anvendes til opgørelse af feriepenge ved fratræden!</t>
  </si>
  <si>
    <t>Indtast antallet af måneder, der skal beregnes ferietillæg af:</t>
  </si>
  <si>
    <t>OBS: Nedenstående beregning tager udgangspunkt i den ferieberettigede løn</t>
  </si>
  <si>
    <t>Indtast opgørelsesdagen (Opgørelse ved regnskab. Dato = balancedagen)</t>
  </si>
  <si>
    <t>OBS: Beregningen nedenfor skal udføres med udgangspunkt i den faktiske lønomkostning, som påhviler virksomheden pr. medarbejder.</t>
  </si>
  <si>
    <t>Løn under ferie 
(i alt / 52 * 5)</t>
  </si>
  <si>
    <t>Indtast antallet af måneder, der skal beregnes indefrysningsforpligtelse af:</t>
  </si>
  <si>
    <t>Fx:</t>
  </si>
  <si>
    <t>Aflægges der regnskab for perioden 1/10 2018 - 30/9 2019, tastes 1 måned (1/9 - 30/9 2019)</t>
  </si>
  <si>
    <t>Aflægges der regnskab for perioden 1/1 - 31/12 2019, tastes 4 måneder (1/9 - 31/12 2019)</t>
  </si>
  <si>
    <t>Aflægges der regnskab for perioden 1/7 2019 - 30/6 2020, tastes 10 måneder (1/9 2019 - 30/6 2020)</t>
  </si>
  <si>
    <t>Aflægges der regnskab for perioden 1/10 2019 - 30/9 2020, tastes 11 måneder (1/9 2019 - 31/8 2020)</t>
  </si>
  <si>
    <t>Aflægges der regnskab for perioden 1/4 2019 - 31/3 2020, tastes 7 måneder (1/9 2019 - 31/3 2020)</t>
  </si>
  <si>
    <t>31/12 2019</t>
  </si>
  <si>
    <t xml:space="preserve"> OBS: KAN MAKSIMALT UDGØRE 12 MÅNEDER!</t>
  </si>
  <si>
    <t>Forpligtelsen til indefrysning opgøres på baggrund af optjent ferie i perioden 1. september 2019 - 31. august 2020. I alt optjenes maksimalt 12 måneder.</t>
  </si>
  <si>
    <t>Der skal i modellen manuelt ske indtastning af antallet af måneder, som forpligtelsen skal beregnes af. Dette afhænger af, hvornår opgørelsen foretages. Hvis det er årsrapporten pr. 31/12 2019, skal der beregnes forpligtelse til indefrysning for perioden 1/9 - 31/12 2019 = 4 måneder!</t>
  </si>
  <si>
    <t>Den nye Ferielov</t>
  </si>
  <si>
    <r>
      <t xml:space="preserve">Nedenstående beregningsmodel skal </t>
    </r>
    <r>
      <rPr>
        <b/>
        <i/>
        <sz val="10"/>
        <color theme="1"/>
        <rFont val="Trebuchet MS"/>
        <family val="2"/>
      </rPr>
      <t>altid</t>
    </r>
    <r>
      <rPr>
        <i/>
        <sz val="10"/>
        <color theme="1"/>
        <rFont val="Trebuchet MS"/>
        <family val="2"/>
      </rPr>
      <t xml:space="preserve"> tilpasses den konkrete situation. Der tages alene udgangspunkt i et eksempel, som kan danne grundlag for det videre arbejde. Hvis der indsættes/slettes linjer, så vær opmærksom på, om sum-konti stadig regner korrekt!</t>
    </r>
  </si>
  <si>
    <t>OBS: Feriepengeforpligtelse til indfrysning beregnes i særskilt faneblad, og skal derfor ikke indgå nedenfor!</t>
  </si>
  <si>
    <t>OPGØRELSE AF FORPLIGTELSE VEDRØRENDE FERIETILLÆG (1 %)</t>
  </si>
  <si>
    <t xml:space="preserve">Ferietillæg 1 %, forpligtelse </t>
  </si>
  <si>
    <t xml:space="preserve">Det skal bemærkes, at forpligtelsen opgøres på baggrund af den ferieberettigede løn. I samme omfang bemærkes, at der ikke beregnes forpligtelse af løn under ferie. </t>
  </si>
  <si>
    <t>Vær også opmærksom på, at der ikke beregnes forpligtelse til indefrysning på direktøren, hvorfor medarbejder nr. 1 er fjernet, da han er direktør.</t>
  </si>
  <si>
    <t>Forpligtelse indefrysning, 12,5 %</t>
  </si>
  <si>
    <t>OBS: Ved beregning af forpligtelse vedrørende ferietillægget forudsættes i modellen, at ferietillælgget udbetales i maj og august, og IKKE løbende ved afholdelse af ferie.</t>
  </si>
  <si>
    <t>Samlet lønomkostning
 for 12 mdr.</t>
  </si>
  <si>
    <t>Ferieberettiget løn 
for 12 mdr.</t>
  </si>
  <si>
    <t>Lønomkostning
pr. mdr.</t>
  </si>
  <si>
    <t>Antal restferiedage tidligere år 
(konkret opgjort)</t>
  </si>
  <si>
    <t>Antal restferiedage indeværende år
(konkret opgjort)</t>
  </si>
  <si>
    <t>Navn:</t>
  </si>
  <si>
    <t>xx</t>
  </si>
  <si>
    <t>Regnskabsår:</t>
  </si>
  <si>
    <t>Emne:</t>
  </si>
  <si>
    <t>Udført af: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</si>
</sst>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theme="1"/>
      <name val="Trebuchet MS"/>
      <family val="2"/>
    </font>
    <font>
      <b/>
      <sz val="10"/>
      <color theme="1"/>
      <name val="Trebuchet MS"/>
      <family val="2"/>
    </font>
    <font>
      <b/>
      <sz val="12"/>
      <color theme="1"/>
      <name val="Trebuchet MS"/>
      <family val="2"/>
    </font>
    <font>
      <b/>
      <i/>
      <sz val="10"/>
      <color theme="1"/>
      <name val="Trebuchet MS"/>
      <family val="2"/>
    </font>
    <font>
      <i/>
      <sz val="10"/>
      <color theme="1"/>
      <name val="Trebuchet MS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i/>
      <sz val="12"/>
      <color theme="1"/>
      <name val="Trebuchet MS"/>
      <family val="2"/>
    </font>
    <font>
      <b/>
      <u/>
      <sz val="10"/>
      <color theme="1"/>
      <name val="Trebuchet MS"/>
      <family val="2"/>
    </font>
    <font>
      <sz val="11"/>
      <color theme="1"/>
      <name val="Calibri"/>
      <family val="2"/>
      <scheme val="minor"/>
    </font>
    <font>
      <b/>
      <i/>
      <sz val="14"/>
      <color theme="1"/>
      <name val="Trebuchet MS"/>
      <family val="2"/>
    </font>
    <font>
      <sz val="10"/>
      <name val="Times New Roman"/>
      <family val="1"/>
    </font>
    <font>
      <sz val="11"/>
      <name val="Trebuchet MS"/>
      <family val="2"/>
    </font>
    <font>
      <sz val="11"/>
      <color theme="2" tint="-0.249977111117893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1" fillId="0" borderId="0"/>
    <xf numFmtId="0" fontId="11" fillId="0" borderId="0"/>
    <xf numFmtId="0" fontId="13" fillId="0" borderId="0"/>
  </cellStyleXfs>
  <cellXfs count="75">
    <xf numFmtId="0" fontId="0" fillId="0" borderId="0" xfId="0"/>
    <xf numFmtId="0" fontId="1" fillId="0" borderId="0" xfId="0" applyFont="1"/>
    <xf numFmtId="0" fontId="2" fillId="0" borderId="0" xfId="0" applyFont="1"/>
    <xf numFmtId="3" fontId="0" fillId="0" borderId="0" xfId="0" applyNumberFormat="1"/>
    <xf numFmtId="0" fontId="1" fillId="0" borderId="1" xfId="0" applyFont="1" applyBorder="1"/>
    <xf numFmtId="0" fontId="0" fillId="0" borderId="2" xfId="0" applyBorder="1"/>
    <xf numFmtId="3" fontId="0" fillId="0" borderId="2" xfId="0" applyNumberFormat="1" applyBorder="1"/>
    <xf numFmtId="3" fontId="0" fillId="0" borderId="3" xfId="0" applyNumberFormat="1" applyBorder="1"/>
    <xf numFmtId="0" fontId="4" fillId="0" borderId="4" xfId="0" applyFont="1" applyBorder="1"/>
    <xf numFmtId="0" fontId="4" fillId="0" borderId="0" xfId="0" applyFont="1" applyBorder="1"/>
    <xf numFmtId="3" fontId="4" fillId="0" borderId="0" xfId="0" applyNumberFormat="1" applyFont="1" applyBorder="1"/>
    <xf numFmtId="3" fontId="4" fillId="0" borderId="5" xfId="0" applyNumberFormat="1" applyFont="1" applyBorder="1"/>
    <xf numFmtId="0" fontId="9" fillId="0" borderId="0" xfId="0" applyFont="1"/>
    <xf numFmtId="0" fontId="1" fillId="0" borderId="9" xfId="0" applyFont="1" applyBorder="1"/>
    <xf numFmtId="3" fontId="1" fillId="0" borderId="9" xfId="0" applyNumberFormat="1" applyFont="1" applyBorder="1" applyAlignment="1">
      <alignment horizontal="center"/>
    </xf>
    <xf numFmtId="3" fontId="1" fillId="0" borderId="9" xfId="0" applyNumberFormat="1" applyFont="1" applyBorder="1" applyAlignment="1">
      <alignment horizontal="center" wrapText="1"/>
    </xf>
    <xf numFmtId="3" fontId="4" fillId="0" borderId="9" xfId="0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0" fillId="0" borderId="9" xfId="0" applyBorder="1"/>
    <xf numFmtId="3" fontId="0" fillId="0" borderId="9" xfId="0" applyNumberFormat="1" applyBorder="1"/>
    <xf numFmtId="3" fontId="1" fillId="0" borderId="9" xfId="0" applyNumberFormat="1" applyFont="1" applyBorder="1"/>
    <xf numFmtId="4" fontId="0" fillId="0" borderId="9" xfId="0" applyNumberFormat="1" applyBorder="1"/>
    <xf numFmtId="3" fontId="0" fillId="2" borderId="9" xfId="0" applyNumberFormat="1" applyFill="1" applyBorder="1"/>
    <xf numFmtId="0" fontId="0" fillId="2" borderId="9" xfId="0" applyFill="1" applyBorder="1" applyAlignment="1">
      <alignment horizontal="center"/>
    </xf>
    <xf numFmtId="0" fontId="0" fillId="2" borderId="9" xfId="0" applyFill="1" applyBorder="1"/>
    <xf numFmtId="0" fontId="0" fillId="0" borderId="6" xfId="0" applyBorder="1"/>
    <xf numFmtId="0" fontId="0" fillId="0" borderId="7" xfId="0" applyBorder="1"/>
    <xf numFmtId="3" fontId="0" fillId="0" borderId="7" xfId="0" applyNumberFormat="1" applyBorder="1"/>
    <xf numFmtId="3" fontId="0" fillId="0" borderId="8" xfId="0" applyNumberFormat="1" applyBorder="1"/>
    <xf numFmtId="3" fontId="2" fillId="0" borderId="10" xfId="0" applyNumberFormat="1" applyFont="1" applyBorder="1"/>
    <xf numFmtId="10" fontId="0" fillId="2" borderId="0" xfId="0" applyNumberFormat="1" applyFill="1"/>
    <xf numFmtId="0" fontId="1" fillId="0" borderId="9" xfId="0" applyFont="1" applyBorder="1" applyAlignment="1">
      <alignment horizontal="center"/>
    </xf>
    <xf numFmtId="0" fontId="4" fillId="0" borderId="0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4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3" fillId="0" borderId="0" xfId="0" applyFont="1"/>
    <xf numFmtId="3" fontId="0" fillId="0" borderId="9" xfId="0" applyNumberFormat="1" applyFont="1" applyBorder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16" fontId="0" fillId="0" borderId="0" xfId="0" applyNumberFormat="1"/>
    <xf numFmtId="0" fontId="4" fillId="0" borderId="0" xfId="0" applyFont="1"/>
    <xf numFmtId="3" fontId="1" fillId="0" borderId="0" xfId="0" applyNumberFormat="1" applyFont="1"/>
    <xf numFmtId="3" fontId="1" fillId="2" borderId="0" xfId="0" applyNumberFormat="1" applyFont="1" applyFill="1"/>
    <xf numFmtId="0" fontId="10" fillId="0" borderId="0" xfId="0" applyFont="1"/>
    <xf numFmtId="16" fontId="1" fillId="2" borderId="0" xfId="0" applyNumberFormat="1" applyFont="1" applyFill="1" applyAlignment="1">
      <alignment horizontal="right"/>
    </xf>
    <xf numFmtId="0" fontId="0" fillId="0" borderId="0" xfId="0" applyAlignment="1"/>
    <xf numFmtId="0" fontId="4" fillId="0" borderId="4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3" fontId="0" fillId="0" borderId="0" xfId="0" applyNumberFormat="1" applyFont="1"/>
    <xf numFmtId="0" fontId="12" fillId="0" borderId="0" xfId="0" applyFont="1"/>
    <xf numFmtId="0" fontId="4" fillId="0" borderId="4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4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14" fillId="0" borderId="11" xfId="0" applyFont="1" applyBorder="1"/>
    <xf numFmtId="3" fontId="14" fillId="0" borderId="11" xfId="0" applyNumberFormat="1" applyFont="1" applyBorder="1"/>
    <xf numFmtId="0" fontId="15" fillId="0" borderId="13" xfId="0" applyFont="1" applyBorder="1" applyProtection="1">
      <protection locked="0"/>
    </xf>
    <xf numFmtId="3" fontId="15" fillId="0" borderId="13" xfId="0" applyNumberFormat="1" applyFont="1" applyBorder="1" applyProtection="1">
      <protection locked="0"/>
    </xf>
    <xf numFmtId="3" fontId="15" fillId="0" borderId="11" xfId="0" applyNumberFormat="1" applyFont="1" applyBorder="1" applyAlignment="1" applyProtection="1">
      <alignment horizontal="left"/>
      <protection locked="0"/>
    </xf>
    <xf numFmtId="3" fontId="15" fillId="0" borderId="12" xfId="0" applyNumberFormat="1" applyFont="1" applyBorder="1" applyAlignment="1" applyProtection="1">
      <alignment horizontal="left"/>
      <protection locked="0"/>
    </xf>
    <xf numFmtId="3" fontId="15" fillId="0" borderId="13" xfId="0" applyNumberFormat="1" applyFont="1" applyBorder="1" applyAlignment="1" applyProtection="1">
      <alignment horizontal="left"/>
      <protection locked="0"/>
    </xf>
    <xf numFmtId="3" fontId="15" fillId="0" borderId="6" xfId="0" applyNumberFormat="1" applyFont="1" applyBorder="1" applyAlignment="1" applyProtection="1">
      <alignment horizontal="left"/>
      <protection locked="0"/>
    </xf>
    <xf numFmtId="3" fontId="15" fillId="0" borderId="7" xfId="0" applyNumberFormat="1" applyFont="1" applyBorder="1" applyAlignment="1" applyProtection="1">
      <alignment horizontal="left"/>
      <protection locked="0"/>
    </xf>
    <xf numFmtId="3" fontId="15" fillId="0" borderId="8" xfId="0" applyNumberFormat="1" applyFont="1" applyBorder="1" applyAlignment="1" applyProtection="1">
      <alignment horizontal="left"/>
      <protection locked="0"/>
    </xf>
  </cellXfs>
  <cellStyles count="4">
    <cellStyle name="Normal" xfId="0" builtinId="0"/>
    <cellStyle name="Normal 2" xfId="2" xr:uid="{EED70845-1701-4778-BD8E-7E1D36D68D0A}"/>
    <cellStyle name="Normal 3" xfId="3" xr:uid="{04F61D66-1E6A-4A74-83E3-18C6D898C26F}"/>
    <cellStyle name="Normal 5" xfId="1" xr:uid="{9E50102D-8DA4-4E83-B86B-FC0EB5D72C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C785E-CE86-4237-86B9-2D4596845180}">
  <dimension ref="A1:N66"/>
  <sheetViews>
    <sheetView workbookViewId="0"/>
  </sheetViews>
  <sheetFormatPr defaultRowHeight="15" x14ac:dyDescent="0.3"/>
  <cols>
    <col min="1" max="1" width="14.85546875" customWidth="1"/>
    <col min="2" max="2" width="20.85546875" bestFit="1" customWidth="1"/>
    <col min="3" max="3" width="3.42578125" customWidth="1"/>
    <col min="4" max="10" width="15.7109375" style="3" customWidth="1"/>
    <col min="11" max="11" width="15.7109375" customWidth="1"/>
    <col min="12" max="12" width="20.140625" customWidth="1"/>
    <col min="13" max="13" width="21.140625" bestFit="1" customWidth="1"/>
    <col min="14" max="14" width="17.42578125" customWidth="1"/>
  </cols>
  <sheetData>
    <row r="1" spans="1:10" ht="15.75" thickBot="1" x14ac:dyDescent="0.35"/>
    <row r="2" spans="1:10" ht="17.25" thickBot="1" x14ac:dyDescent="0.35">
      <c r="A2" s="65" t="s">
        <v>61</v>
      </c>
      <c r="B2" s="69" t="s">
        <v>62</v>
      </c>
      <c r="C2" s="70"/>
      <c r="D2" s="70"/>
      <c r="E2" s="70"/>
      <c r="F2" s="71"/>
      <c r="G2" s="66" t="s">
        <v>63</v>
      </c>
      <c r="H2" s="67" t="s">
        <v>13</v>
      </c>
    </row>
    <row r="3" spans="1:10" ht="17.25" thickBot="1" x14ac:dyDescent="0.35">
      <c r="A3" s="65" t="s">
        <v>64</v>
      </c>
      <c r="B3" s="72" t="s">
        <v>62</v>
      </c>
      <c r="C3" s="73"/>
      <c r="D3" s="73"/>
      <c r="E3" s="73"/>
      <c r="F3" s="74"/>
      <c r="G3" s="66" t="s">
        <v>65</v>
      </c>
      <c r="H3" s="68" t="s">
        <v>13</v>
      </c>
    </row>
    <row r="5" spans="1:10" ht="18" x14ac:dyDescent="0.35">
      <c r="A5" s="12" t="s">
        <v>47</v>
      </c>
    </row>
    <row r="6" spans="1:10" ht="18" x14ac:dyDescent="0.35">
      <c r="A6" s="12"/>
    </row>
    <row r="7" spans="1:10" ht="18" x14ac:dyDescent="0.35">
      <c r="A7" s="12" t="s">
        <v>29</v>
      </c>
    </row>
    <row r="8" spans="1:10" ht="15.75" thickBot="1" x14ac:dyDescent="0.35">
      <c r="D8" s="57"/>
    </row>
    <row r="9" spans="1:10" x14ac:dyDescent="0.3">
      <c r="A9" s="4" t="s">
        <v>0</v>
      </c>
      <c r="B9" s="5"/>
      <c r="C9" s="5"/>
      <c r="D9" s="6"/>
      <c r="E9" s="6"/>
      <c r="F9" s="6"/>
      <c r="G9" s="6"/>
      <c r="H9" s="6"/>
      <c r="I9" s="6"/>
      <c r="J9" s="7"/>
    </row>
    <row r="10" spans="1:10" ht="30" customHeight="1" x14ac:dyDescent="0.3">
      <c r="A10" s="59" t="s">
        <v>48</v>
      </c>
      <c r="B10" s="60"/>
      <c r="C10" s="60"/>
      <c r="D10" s="60"/>
      <c r="E10" s="60"/>
      <c r="F10" s="60"/>
      <c r="G10" s="60"/>
      <c r="H10" s="60"/>
      <c r="I10" s="60"/>
      <c r="J10" s="61"/>
    </row>
    <row r="11" spans="1:10" x14ac:dyDescent="0.3">
      <c r="A11" s="8"/>
      <c r="B11" s="9"/>
      <c r="C11" s="9"/>
      <c r="D11" s="10"/>
      <c r="E11" s="10"/>
      <c r="F11" s="10"/>
      <c r="G11" s="10"/>
      <c r="H11" s="10"/>
      <c r="I11" s="10"/>
      <c r="J11" s="11"/>
    </row>
    <row r="12" spans="1:10" x14ac:dyDescent="0.3">
      <c r="A12" s="62" t="s">
        <v>1</v>
      </c>
      <c r="B12" s="63"/>
      <c r="C12" s="63"/>
      <c r="D12" s="63"/>
      <c r="E12" s="63"/>
      <c r="F12" s="63"/>
      <c r="G12" s="63"/>
      <c r="H12" s="63"/>
      <c r="I12" s="63"/>
      <c r="J12" s="64"/>
    </row>
    <row r="13" spans="1:10" x14ac:dyDescent="0.3">
      <c r="A13" s="62" t="s">
        <v>16</v>
      </c>
      <c r="B13" s="63"/>
      <c r="C13" s="63"/>
      <c r="D13" s="63"/>
      <c r="E13" s="63"/>
      <c r="F13" s="63"/>
      <c r="G13" s="63"/>
      <c r="H13" s="63"/>
      <c r="I13" s="63"/>
      <c r="J13" s="64"/>
    </row>
    <row r="14" spans="1:10" x14ac:dyDescent="0.3">
      <c r="A14" s="35"/>
      <c r="B14" s="36"/>
      <c r="C14" s="36"/>
      <c r="D14" s="36"/>
      <c r="E14" s="36"/>
      <c r="F14" s="36"/>
      <c r="G14" s="36"/>
      <c r="H14" s="36"/>
      <c r="I14" s="36"/>
      <c r="J14" s="37"/>
    </row>
    <row r="15" spans="1:10" x14ac:dyDescent="0.3">
      <c r="A15" s="35" t="s">
        <v>30</v>
      </c>
      <c r="B15" s="36"/>
      <c r="C15" s="36"/>
      <c r="D15" s="36"/>
      <c r="E15" s="36"/>
      <c r="F15" s="36"/>
      <c r="G15" s="36"/>
      <c r="H15" s="36"/>
      <c r="I15" s="36"/>
      <c r="J15" s="37"/>
    </row>
    <row r="16" spans="1:10" x14ac:dyDescent="0.3">
      <c r="A16" s="8"/>
      <c r="B16" s="9"/>
      <c r="C16" s="9"/>
      <c r="D16" s="10"/>
      <c r="E16" s="10"/>
      <c r="F16" s="10"/>
      <c r="G16" s="10"/>
      <c r="H16" s="10"/>
      <c r="I16" s="10"/>
      <c r="J16" s="11"/>
    </row>
    <row r="17" spans="1:14" x14ac:dyDescent="0.3">
      <c r="A17" s="62" t="s">
        <v>49</v>
      </c>
      <c r="B17" s="63"/>
      <c r="C17" s="63"/>
      <c r="D17" s="63"/>
      <c r="E17" s="63"/>
      <c r="F17" s="63"/>
      <c r="G17" s="63"/>
      <c r="H17" s="63"/>
      <c r="I17" s="63"/>
      <c r="J17" s="64"/>
    </row>
    <row r="18" spans="1:14" x14ac:dyDescent="0.3">
      <c r="A18" s="54"/>
      <c r="B18" s="55"/>
      <c r="C18" s="55"/>
      <c r="D18" s="55"/>
      <c r="E18" s="55"/>
      <c r="F18" s="55"/>
      <c r="G18" s="55"/>
      <c r="H18" s="55"/>
      <c r="I18" s="55"/>
      <c r="J18" s="56"/>
    </row>
    <row r="19" spans="1:14" x14ac:dyDescent="0.3">
      <c r="A19" s="54" t="s">
        <v>55</v>
      </c>
      <c r="B19" s="55"/>
      <c r="C19" s="55"/>
      <c r="D19" s="55"/>
      <c r="E19" s="55"/>
      <c r="F19" s="55"/>
      <c r="G19" s="55"/>
      <c r="H19" s="55"/>
      <c r="I19" s="55"/>
      <c r="J19" s="56"/>
    </row>
    <row r="20" spans="1:14" ht="15.75" thickBot="1" x14ac:dyDescent="0.35">
      <c r="A20" s="26"/>
      <c r="B20" s="27"/>
      <c r="C20" s="27"/>
      <c r="D20" s="28"/>
      <c r="E20" s="28"/>
      <c r="F20" s="28"/>
      <c r="G20" s="28"/>
      <c r="H20" s="28"/>
      <c r="I20" s="28"/>
      <c r="J20" s="29"/>
    </row>
    <row r="22" spans="1:14" x14ac:dyDescent="0.3">
      <c r="A22" s="51" t="s">
        <v>2</v>
      </c>
    </row>
    <row r="23" spans="1:14" x14ac:dyDescent="0.3">
      <c r="A23" s="51"/>
    </row>
    <row r="24" spans="1:14" x14ac:dyDescent="0.3">
      <c r="A24" s="48" t="s">
        <v>34</v>
      </c>
    </row>
    <row r="26" spans="1:14" ht="45" x14ac:dyDescent="0.3">
      <c r="A26" s="13" t="s">
        <v>3</v>
      </c>
      <c r="B26" s="13" t="s">
        <v>4</v>
      </c>
      <c r="C26" s="13"/>
      <c r="D26" s="14" t="s">
        <v>5</v>
      </c>
      <c r="E26" s="15" t="s">
        <v>7</v>
      </c>
      <c r="F26" s="15" t="s">
        <v>14</v>
      </c>
      <c r="G26" s="15" t="s">
        <v>15</v>
      </c>
      <c r="H26" s="16" t="s">
        <v>8</v>
      </c>
      <c r="I26" s="16" t="s">
        <v>8</v>
      </c>
      <c r="J26" s="14" t="s">
        <v>9</v>
      </c>
      <c r="K26" s="17" t="s">
        <v>17</v>
      </c>
      <c r="L26" s="17" t="s">
        <v>59</v>
      </c>
      <c r="M26" s="17" t="s">
        <v>60</v>
      </c>
      <c r="N26" s="18" t="s">
        <v>18</v>
      </c>
    </row>
    <row r="27" spans="1:14" x14ac:dyDescent="0.3">
      <c r="A27" s="24">
        <v>1</v>
      </c>
      <c r="B27" s="25" t="s">
        <v>21</v>
      </c>
      <c r="C27" s="19"/>
      <c r="D27" s="23">
        <v>60000</v>
      </c>
      <c r="E27" s="23">
        <v>6000</v>
      </c>
      <c r="F27" s="23">
        <v>6000</v>
      </c>
      <c r="G27" s="23">
        <v>200</v>
      </c>
      <c r="H27" s="23"/>
      <c r="I27" s="23"/>
      <c r="J27" s="21">
        <f t="shared" ref="J27:J36" si="0">+SUM(D27:I27)</f>
        <v>72200</v>
      </c>
      <c r="K27" s="22">
        <f>+J27/21</f>
        <v>3438.0952380952381</v>
      </c>
      <c r="L27" s="25">
        <v>5</v>
      </c>
      <c r="M27" s="25">
        <v>20</v>
      </c>
      <c r="N27" s="21">
        <f>+K27*(M27+L27)</f>
        <v>85952.380952380947</v>
      </c>
    </row>
    <row r="28" spans="1:14" x14ac:dyDescent="0.3">
      <c r="A28" s="24">
        <v>2</v>
      </c>
      <c r="B28" s="25" t="s">
        <v>10</v>
      </c>
      <c r="C28" s="19"/>
      <c r="D28" s="23">
        <v>40000</v>
      </c>
      <c r="E28" s="23">
        <v>4000</v>
      </c>
      <c r="F28" s="23">
        <v>6000</v>
      </c>
      <c r="G28" s="23">
        <v>200</v>
      </c>
      <c r="H28" s="23"/>
      <c r="I28" s="23"/>
      <c r="J28" s="21">
        <f t="shared" si="0"/>
        <v>50200</v>
      </c>
      <c r="K28" s="22">
        <f t="shared" ref="K28:K38" si="1">+J28/21</f>
        <v>2390.4761904761904</v>
      </c>
      <c r="L28" s="25">
        <v>2</v>
      </c>
      <c r="M28" s="25">
        <v>18</v>
      </c>
      <c r="N28" s="21">
        <f t="shared" ref="N28:N38" si="2">+K28*(M28+L28)</f>
        <v>47809.523809523809</v>
      </c>
    </row>
    <row r="29" spans="1:14" x14ac:dyDescent="0.3">
      <c r="A29" s="24">
        <v>3</v>
      </c>
      <c r="B29" s="25" t="s">
        <v>11</v>
      </c>
      <c r="C29" s="19"/>
      <c r="D29" s="23">
        <v>30000</v>
      </c>
      <c r="E29" s="23">
        <v>3000</v>
      </c>
      <c r="F29" s="23">
        <v>0</v>
      </c>
      <c r="G29" s="23">
        <v>200</v>
      </c>
      <c r="H29" s="23"/>
      <c r="I29" s="23"/>
      <c r="J29" s="21">
        <f t="shared" si="0"/>
        <v>33200</v>
      </c>
      <c r="K29" s="22">
        <f t="shared" si="1"/>
        <v>1580.952380952381</v>
      </c>
      <c r="L29" s="25">
        <v>4</v>
      </c>
      <c r="M29" s="25">
        <v>20</v>
      </c>
      <c r="N29" s="21">
        <f t="shared" si="2"/>
        <v>37942.857142857145</v>
      </c>
    </row>
    <row r="30" spans="1:14" x14ac:dyDescent="0.3">
      <c r="A30" s="24">
        <v>4</v>
      </c>
      <c r="B30" s="25" t="s">
        <v>12</v>
      </c>
      <c r="C30" s="19"/>
      <c r="D30" s="23">
        <v>35000</v>
      </c>
      <c r="E30" s="23">
        <v>3500</v>
      </c>
      <c r="F30" s="23">
        <v>0</v>
      </c>
      <c r="G30" s="23">
        <v>200</v>
      </c>
      <c r="H30" s="23"/>
      <c r="I30" s="23"/>
      <c r="J30" s="21">
        <f t="shared" si="0"/>
        <v>38700</v>
      </c>
      <c r="K30" s="22">
        <f t="shared" si="1"/>
        <v>1842.8571428571429</v>
      </c>
      <c r="L30" s="25">
        <v>1</v>
      </c>
      <c r="M30" s="25">
        <v>20</v>
      </c>
      <c r="N30" s="21">
        <f t="shared" si="2"/>
        <v>38700</v>
      </c>
    </row>
    <row r="31" spans="1:14" x14ac:dyDescent="0.3">
      <c r="A31" s="24">
        <v>5</v>
      </c>
      <c r="B31" s="25" t="s">
        <v>13</v>
      </c>
      <c r="C31" s="19"/>
      <c r="D31" s="23"/>
      <c r="E31" s="23"/>
      <c r="F31" s="23"/>
      <c r="G31" s="23"/>
      <c r="H31" s="23"/>
      <c r="I31" s="23"/>
      <c r="J31" s="21">
        <f t="shared" si="0"/>
        <v>0</v>
      </c>
      <c r="K31" s="22">
        <f t="shared" si="1"/>
        <v>0</v>
      </c>
      <c r="L31" s="25"/>
      <c r="M31" s="25"/>
      <c r="N31" s="21">
        <f t="shared" si="2"/>
        <v>0</v>
      </c>
    </row>
    <row r="32" spans="1:14" x14ac:dyDescent="0.3">
      <c r="A32" s="24">
        <v>6</v>
      </c>
      <c r="B32" s="25" t="s">
        <v>13</v>
      </c>
      <c r="C32" s="19"/>
      <c r="D32" s="23"/>
      <c r="E32" s="23"/>
      <c r="F32" s="23"/>
      <c r="G32" s="23"/>
      <c r="H32" s="23"/>
      <c r="I32" s="23"/>
      <c r="J32" s="21">
        <f t="shared" si="0"/>
        <v>0</v>
      </c>
      <c r="K32" s="22">
        <f t="shared" si="1"/>
        <v>0</v>
      </c>
      <c r="L32" s="25"/>
      <c r="M32" s="25"/>
      <c r="N32" s="21">
        <f t="shared" si="2"/>
        <v>0</v>
      </c>
    </row>
    <row r="33" spans="1:14" x14ac:dyDescent="0.3">
      <c r="A33" s="24">
        <v>7</v>
      </c>
      <c r="B33" s="25" t="s">
        <v>13</v>
      </c>
      <c r="C33" s="19"/>
      <c r="D33" s="23"/>
      <c r="E33" s="23"/>
      <c r="F33" s="23"/>
      <c r="G33" s="23"/>
      <c r="H33" s="23"/>
      <c r="I33" s="23"/>
      <c r="J33" s="21">
        <f t="shared" si="0"/>
        <v>0</v>
      </c>
      <c r="K33" s="22">
        <f t="shared" si="1"/>
        <v>0</v>
      </c>
      <c r="L33" s="25"/>
      <c r="M33" s="25"/>
      <c r="N33" s="21">
        <f t="shared" si="2"/>
        <v>0</v>
      </c>
    </row>
    <row r="34" spans="1:14" x14ac:dyDescent="0.3">
      <c r="A34" s="24">
        <v>8</v>
      </c>
      <c r="B34" s="25" t="s">
        <v>13</v>
      </c>
      <c r="C34" s="19"/>
      <c r="D34" s="23"/>
      <c r="E34" s="23"/>
      <c r="F34" s="23"/>
      <c r="G34" s="23"/>
      <c r="H34" s="23"/>
      <c r="I34" s="23"/>
      <c r="J34" s="21">
        <f t="shared" si="0"/>
        <v>0</v>
      </c>
      <c r="K34" s="22">
        <f t="shared" si="1"/>
        <v>0</v>
      </c>
      <c r="L34" s="25"/>
      <c r="M34" s="25"/>
      <c r="N34" s="21">
        <f t="shared" si="2"/>
        <v>0</v>
      </c>
    </row>
    <row r="35" spans="1:14" x14ac:dyDescent="0.3">
      <c r="A35" s="24">
        <v>9</v>
      </c>
      <c r="B35" s="25" t="s">
        <v>13</v>
      </c>
      <c r="C35" s="19"/>
      <c r="D35" s="23"/>
      <c r="E35" s="23"/>
      <c r="F35" s="23"/>
      <c r="G35" s="23"/>
      <c r="H35" s="23"/>
      <c r="I35" s="23"/>
      <c r="J35" s="21">
        <f t="shared" si="0"/>
        <v>0</v>
      </c>
      <c r="K35" s="22">
        <f t="shared" si="1"/>
        <v>0</v>
      </c>
      <c r="L35" s="25"/>
      <c r="M35" s="25"/>
      <c r="N35" s="21">
        <f t="shared" si="2"/>
        <v>0</v>
      </c>
    </row>
    <row r="36" spans="1:14" x14ac:dyDescent="0.3">
      <c r="A36" s="24">
        <v>10</v>
      </c>
      <c r="B36" s="25" t="s">
        <v>13</v>
      </c>
      <c r="C36" s="19"/>
      <c r="D36" s="23"/>
      <c r="E36" s="23"/>
      <c r="F36" s="23"/>
      <c r="G36" s="23"/>
      <c r="H36" s="23"/>
      <c r="I36" s="23"/>
      <c r="J36" s="21">
        <f t="shared" si="0"/>
        <v>0</v>
      </c>
      <c r="K36" s="22">
        <f t="shared" si="1"/>
        <v>0</v>
      </c>
      <c r="L36" s="25"/>
      <c r="M36" s="25"/>
      <c r="N36" s="21">
        <f t="shared" si="2"/>
        <v>0</v>
      </c>
    </row>
    <row r="37" spans="1:14" x14ac:dyDescent="0.3">
      <c r="A37" s="25"/>
      <c r="B37" s="25"/>
      <c r="C37" s="19"/>
      <c r="D37" s="23"/>
      <c r="E37" s="23"/>
      <c r="F37" s="23"/>
      <c r="G37" s="23"/>
      <c r="H37" s="23"/>
      <c r="I37" s="23"/>
      <c r="J37" s="21"/>
      <c r="K37" s="22">
        <f t="shared" si="1"/>
        <v>0</v>
      </c>
      <c r="L37" s="25"/>
      <c r="M37" s="25"/>
      <c r="N37" s="21">
        <f t="shared" si="2"/>
        <v>0</v>
      </c>
    </row>
    <row r="38" spans="1:14" x14ac:dyDescent="0.3">
      <c r="A38" s="25"/>
      <c r="B38" s="25"/>
      <c r="C38" s="19"/>
      <c r="D38" s="23"/>
      <c r="E38" s="23"/>
      <c r="F38" s="23"/>
      <c r="G38" s="23"/>
      <c r="H38" s="23"/>
      <c r="I38" s="23"/>
      <c r="J38" s="21"/>
      <c r="K38" s="22">
        <f t="shared" si="1"/>
        <v>0</v>
      </c>
      <c r="L38" s="25"/>
      <c r="M38" s="25"/>
      <c r="N38" s="21">
        <f t="shared" si="2"/>
        <v>0</v>
      </c>
    </row>
    <row r="39" spans="1:14" x14ac:dyDescent="0.3">
      <c r="A39" s="13"/>
      <c r="B39" s="13" t="s">
        <v>9</v>
      </c>
      <c r="C39" s="13"/>
      <c r="D39" s="21">
        <f t="shared" ref="D39:J39" si="3">+SUM(D27:D38)</f>
        <v>165000</v>
      </c>
      <c r="E39" s="21">
        <f t="shared" si="3"/>
        <v>16500</v>
      </c>
      <c r="F39" s="21">
        <f t="shared" si="3"/>
        <v>12000</v>
      </c>
      <c r="G39" s="21">
        <f t="shared" si="3"/>
        <v>800</v>
      </c>
      <c r="H39" s="21">
        <f t="shared" si="3"/>
        <v>0</v>
      </c>
      <c r="I39" s="21">
        <f t="shared" si="3"/>
        <v>0</v>
      </c>
      <c r="J39" s="21">
        <f t="shared" si="3"/>
        <v>194300</v>
      </c>
      <c r="K39" s="19"/>
      <c r="L39" s="19"/>
      <c r="M39" s="19"/>
      <c r="N39" s="21">
        <f>+SUM(N27:N38)</f>
        <v>210404.76190476189</v>
      </c>
    </row>
    <row r="43" spans="1:14" x14ac:dyDescent="0.3">
      <c r="A43" s="51" t="s">
        <v>50</v>
      </c>
    </row>
    <row r="44" spans="1:14" x14ac:dyDescent="0.3">
      <c r="A44" s="51"/>
    </row>
    <row r="45" spans="1:14" ht="18.75" x14ac:dyDescent="0.3">
      <c r="A45" s="58" t="s">
        <v>32</v>
      </c>
    </row>
    <row r="46" spans="1:14" x14ac:dyDescent="0.3">
      <c r="A46" s="1"/>
    </row>
    <row r="47" spans="1:14" x14ac:dyDescent="0.3">
      <c r="A47" s="1" t="s">
        <v>33</v>
      </c>
      <c r="I47" s="52" t="s">
        <v>43</v>
      </c>
    </row>
    <row r="48" spans="1:14" x14ac:dyDescent="0.3">
      <c r="A48" s="1"/>
      <c r="G48" s="47"/>
      <c r="I48" s="49"/>
    </row>
    <row r="49" spans="1:14" x14ac:dyDescent="0.3">
      <c r="A49" s="1" t="s">
        <v>31</v>
      </c>
      <c r="G49" s="47"/>
      <c r="I49" s="50">
        <v>8</v>
      </c>
    </row>
    <row r="51" spans="1:14" ht="45" x14ac:dyDescent="0.3">
      <c r="A51" s="13" t="s">
        <v>3</v>
      </c>
      <c r="B51" s="13" t="s">
        <v>4</v>
      </c>
      <c r="C51" s="13"/>
      <c r="D51" s="14" t="s">
        <v>5</v>
      </c>
      <c r="E51" s="15" t="s">
        <v>19</v>
      </c>
      <c r="F51" s="15" t="s">
        <v>6</v>
      </c>
      <c r="G51" s="16" t="s">
        <v>8</v>
      </c>
      <c r="H51" s="16" t="s">
        <v>8</v>
      </c>
      <c r="I51" s="16" t="s">
        <v>8</v>
      </c>
      <c r="J51" s="14" t="s">
        <v>9</v>
      </c>
      <c r="K51" s="17" t="s">
        <v>56</v>
      </c>
      <c r="L51" s="17" t="s">
        <v>35</v>
      </c>
      <c r="M51" s="17" t="s">
        <v>57</v>
      </c>
      <c r="N51" s="18" t="s">
        <v>51</v>
      </c>
    </row>
    <row r="52" spans="1:14" x14ac:dyDescent="0.3">
      <c r="A52" s="24">
        <v>1</v>
      </c>
      <c r="B52" s="25" t="s">
        <v>21</v>
      </c>
      <c r="C52" s="19"/>
      <c r="D52" s="23">
        <v>60000</v>
      </c>
      <c r="E52" s="23">
        <v>5000</v>
      </c>
      <c r="F52" s="23">
        <v>233</v>
      </c>
      <c r="G52" s="23"/>
      <c r="H52" s="23"/>
      <c r="I52" s="23"/>
      <c r="J52" s="21">
        <f t="shared" ref="J52:J61" si="4">+SUM(D52:I52)</f>
        <v>65233</v>
      </c>
      <c r="K52" s="22">
        <f>+J52*12</f>
        <v>782796</v>
      </c>
      <c r="L52" s="22">
        <f>+K52/52*5</f>
        <v>75268.846153846156</v>
      </c>
      <c r="M52" s="22">
        <f>+K52-L52</f>
        <v>707527.15384615387</v>
      </c>
      <c r="N52" s="21">
        <f>+(M52/12*$I$49*1%)</f>
        <v>4716.8476923076923</v>
      </c>
    </row>
    <row r="53" spans="1:14" x14ac:dyDescent="0.3">
      <c r="A53" s="24">
        <v>2</v>
      </c>
      <c r="B53" s="25" t="s">
        <v>10</v>
      </c>
      <c r="C53" s="19"/>
      <c r="D53" s="23">
        <v>40000</v>
      </c>
      <c r="E53" s="23">
        <v>4500</v>
      </c>
      <c r="F53" s="23">
        <v>233</v>
      </c>
      <c r="G53" s="23"/>
      <c r="H53" s="23"/>
      <c r="I53" s="23"/>
      <c r="J53" s="21">
        <f t="shared" si="4"/>
        <v>44733</v>
      </c>
      <c r="K53" s="22">
        <f t="shared" ref="K53:K63" si="5">+J53*12</f>
        <v>536796</v>
      </c>
      <c r="L53" s="22">
        <f t="shared" ref="L53:L63" si="6">+K53/52*5</f>
        <v>51615</v>
      </c>
      <c r="M53" s="22">
        <f t="shared" ref="M53:M63" si="7">+K53-L53</f>
        <v>485181</v>
      </c>
      <c r="N53" s="21">
        <f t="shared" ref="N53:N63" si="8">+(M53/12*$I$49*1%)</f>
        <v>3234.54</v>
      </c>
    </row>
    <row r="54" spans="1:14" x14ac:dyDescent="0.3">
      <c r="A54" s="24">
        <v>3</v>
      </c>
      <c r="B54" s="25" t="s">
        <v>11</v>
      </c>
      <c r="C54" s="19"/>
      <c r="D54" s="23">
        <v>30000</v>
      </c>
      <c r="E54" s="23">
        <v>0</v>
      </c>
      <c r="F54" s="23">
        <v>233</v>
      </c>
      <c r="G54" s="23"/>
      <c r="H54" s="23"/>
      <c r="I54" s="23"/>
      <c r="J54" s="21">
        <f t="shared" si="4"/>
        <v>30233</v>
      </c>
      <c r="K54" s="22">
        <f t="shared" si="5"/>
        <v>362796</v>
      </c>
      <c r="L54" s="22">
        <f t="shared" si="6"/>
        <v>34884.230769230773</v>
      </c>
      <c r="M54" s="22">
        <f t="shared" si="7"/>
        <v>327911.76923076925</v>
      </c>
      <c r="N54" s="21">
        <f t="shared" si="8"/>
        <v>2186.0784615384614</v>
      </c>
    </row>
    <row r="55" spans="1:14" x14ac:dyDescent="0.3">
      <c r="A55" s="24">
        <v>4</v>
      </c>
      <c r="B55" s="25" t="s">
        <v>12</v>
      </c>
      <c r="C55" s="19"/>
      <c r="D55" s="23">
        <v>35000</v>
      </c>
      <c r="E55" s="23">
        <v>0</v>
      </c>
      <c r="F55" s="23">
        <v>233</v>
      </c>
      <c r="G55" s="23"/>
      <c r="H55" s="23"/>
      <c r="I55" s="23"/>
      <c r="J55" s="21">
        <f t="shared" si="4"/>
        <v>35233</v>
      </c>
      <c r="K55" s="22">
        <f t="shared" si="5"/>
        <v>422796</v>
      </c>
      <c r="L55" s="22">
        <f t="shared" si="6"/>
        <v>40653.461538461539</v>
      </c>
      <c r="M55" s="22">
        <f t="shared" si="7"/>
        <v>382142.53846153844</v>
      </c>
      <c r="N55" s="21">
        <f t="shared" si="8"/>
        <v>2547.6169230769228</v>
      </c>
    </row>
    <row r="56" spans="1:14" x14ac:dyDescent="0.3">
      <c r="A56" s="24">
        <v>5</v>
      </c>
      <c r="B56" s="25" t="s">
        <v>13</v>
      </c>
      <c r="C56" s="19"/>
      <c r="D56" s="23"/>
      <c r="E56" s="23"/>
      <c r="F56" s="23"/>
      <c r="G56" s="23"/>
      <c r="H56" s="23"/>
      <c r="I56" s="23"/>
      <c r="J56" s="21">
        <f t="shared" si="4"/>
        <v>0</v>
      </c>
      <c r="K56" s="22">
        <f t="shared" si="5"/>
        <v>0</v>
      </c>
      <c r="L56" s="22">
        <f t="shared" si="6"/>
        <v>0</v>
      </c>
      <c r="M56" s="22">
        <f t="shared" si="7"/>
        <v>0</v>
      </c>
      <c r="N56" s="21">
        <f t="shared" si="8"/>
        <v>0</v>
      </c>
    </row>
    <row r="57" spans="1:14" x14ac:dyDescent="0.3">
      <c r="A57" s="24">
        <v>6</v>
      </c>
      <c r="B57" s="25" t="s">
        <v>13</v>
      </c>
      <c r="C57" s="19"/>
      <c r="D57" s="23"/>
      <c r="E57" s="23"/>
      <c r="F57" s="23"/>
      <c r="G57" s="23"/>
      <c r="H57" s="23"/>
      <c r="I57" s="23"/>
      <c r="J57" s="21">
        <f t="shared" si="4"/>
        <v>0</v>
      </c>
      <c r="K57" s="22">
        <f t="shared" si="5"/>
        <v>0</v>
      </c>
      <c r="L57" s="22">
        <f t="shared" si="6"/>
        <v>0</v>
      </c>
      <c r="M57" s="22">
        <f t="shared" si="7"/>
        <v>0</v>
      </c>
      <c r="N57" s="21">
        <f t="shared" si="8"/>
        <v>0</v>
      </c>
    </row>
    <row r="58" spans="1:14" x14ac:dyDescent="0.3">
      <c r="A58" s="24">
        <v>7</v>
      </c>
      <c r="B58" s="25" t="s">
        <v>13</v>
      </c>
      <c r="C58" s="19"/>
      <c r="D58" s="23"/>
      <c r="E58" s="23"/>
      <c r="F58" s="23"/>
      <c r="G58" s="23"/>
      <c r="H58" s="23"/>
      <c r="I58" s="23"/>
      <c r="J58" s="21">
        <f t="shared" si="4"/>
        <v>0</v>
      </c>
      <c r="K58" s="22">
        <f t="shared" si="5"/>
        <v>0</v>
      </c>
      <c r="L58" s="22">
        <f t="shared" si="6"/>
        <v>0</v>
      </c>
      <c r="M58" s="22">
        <f t="shared" si="7"/>
        <v>0</v>
      </c>
      <c r="N58" s="21">
        <f t="shared" si="8"/>
        <v>0</v>
      </c>
    </row>
    <row r="59" spans="1:14" x14ac:dyDescent="0.3">
      <c r="A59" s="24">
        <v>8</v>
      </c>
      <c r="B59" s="25" t="s">
        <v>13</v>
      </c>
      <c r="C59" s="19"/>
      <c r="D59" s="23"/>
      <c r="E59" s="23"/>
      <c r="F59" s="23"/>
      <c r="G59" s="23"/>
      <c r="H59" s="23"/>
      <c r="I59" s="23"/>
      <c r="J59" s="21">
        <f t="shared" si="4"/>
        <v>0</v>
      </c>
      <c r="K59" s="22">
        <f t="shared" si="5"/>
        <v>0</v>
      </c>
      <c r="L59" s="22">
        <f t="shared" si="6"/>
        <v>0</v>
      </c>
      <c r="M59" s="22">
        <f t="shared" si="7"/>
        <v>0</v>
      </c>
      <c r="N59" s="21">
        <f t="shared" si="8"/>
        <v>0</v>
      </c>
    </row>
    <row r="60" spans="1:14" x14ac:dyDescent="0.3">
      <c r="A60" s="24">
        <v>9</v>
      </c>
      <c r="B60" s="25" t="s">
        <v>13</v>
      </c>
      <c r="C60" s="19"/>
      <c r="D60" s="23"/>
      <c r="E60" s="23"/>
      <c r="F60" s="23"/>
      <c r="G60" s="23"/>
      <c r="H60" s="23"/>
      <c r="I60" s="23"/>
      <c r="J60" s="21">
        <f t="shared" si="4"/>
        <v>0</v>
      </c>
      <c r="K60" s="22">
        <f t="shared" si="5"/>
        <v>0</v>
      </c>
      <c r="L60" s="22">
        <f t="shared" si="6"/>
        <v>0</v>
      </c>
      <c r="M60" s="22">
        <f t="shared" si="7"/>
        <v>0</v>
      </c>
      <c r="N60" s="21">
        <f t="shared" si="8"/>
        <v>0</v>
      </c>
    </row>
    <row r="61" spans="1:14" x14ac:dyDescent="0.3">
      <c r="A61" s="24">
        <v>10</v>
      </c>
      <c r="B61" s="25" t="s">
        <v>13</v>
      </c>
      <c r="C61" s="19"/>
      <c r="D61" s="23"/>
      <c r="E61" s="23"/>
      <c r="F61" s="23"/>
      <c r="G61" s="23"/>
      <c r="H61" s="23"/>
      <c r="I61" s="23"/>
      <c r="J61" s="21">
        <f t="shared" si="4"/>
        <v>0</v>
      </c>
      <c r="K61" s="22">
        <f t="shared" si="5"/>
        <v>0</v>
      </c>
      <c r="L61" s="22">
        <f t="shared" si="6"/>
        <v>0</v>
      </c>
      <c r="M61" s="22">
        <f t="shared" si="7"/>
        <v>0</v>
      </c>
      <c r="N61" s="21">
        <f t="shared" si="8"/>
        <v>0</v>
      </c>
    </row>
    <row r="62" spans="1:14" x14ac:dyDescent="0.3">
      <c r="A62" s="25"/>
      <c r="B62" s="25"/>
      <c r="C62" s="19"/>
      <c r="D62" s="23"/>
      <c r="E62" s="23"/>
      <c r="F62" s="23"/>
      <c r="G62" s="23"/>
      <c r="H62" s="23"/>
      <c r="I62" s="23"/>
      <c r="J62" s="21"/>
      <c r="K62" s="22">
        <f t="shared" si="5"/>
        <v>0</v>
      </c>
      <c r="L62" s="22">
        <f t="shared" si="6"/>
        <v>0</v>
      </c>
      <c r="M62" s="22">
        <f t="shared" si="7"/>
        <v>0</v>
      </c>
      <c r="N62" s="21">
        <f t="shared" si="8"/>
        <v>0</v>
      </c>
    </row>
    <row r="63" spans="1:14" x14ac:dyDescent="0.3">
      <c r="A63" s="25"/>
      <c r="B63" s="25"/>
      <c r="C63" s="19"/>
      <c r="D63" s="23"/>
      <c r="E63" s="23"/>
      <c r="F63" s="23"/>
      <c r="G63" s="23"/>
      <c r="H63" s="23"/>
      <c r="I63" s="23"/>
      <c r="J63" s="21"/>
      <c r="K63" s="22">
        <f t="shared" si="5"/>
        <v>0</v>
      </c>
      <c r="L63" s="22">
        <f t="shared" si="6"/>
        <v>0</v>
      </c>
      <c r="M63" s="22">
        <f t="shared" si="7"/>
        <v>0</v>
      </c>
      <c r="N63" s="21">
        <f t="shared" si="8"/>
        <v>0</v>
      </c>
    </row>
    <row r="64" spans="1:14" x14ac:dyDescent="0.3">
      <c r="A64" s="13"/>
      <c r="B64" s="13" t="s">
        <v>9</v>
      </c>
      <c r="C64" s="13"/>
      <c r="D64" s="21">
        <f t="shared" ref="D64:J64" si="9">+SUM(D52:D63)</f>
        <v>165000</v>
      </c>
      <c r="E64" s="21">
        <f t="shared" si="9"/>
        <v>9500</v>
      </c>
      <c r="F64" s="21">
        <f t="shared" si="9"/>
        <v>932</v>
      </c>
      <c r="G64" s="21"/>
      <c r="H64" s="21">
        <f t="shared" si="9"/>
        <v>0</v>
      </c>
      <c r="I64" s="21">
        <f t="shared" si="9"/>
        <v>0</v>
      </c>
      <c r="J64" s="21">
        <f t="shared" si="9"/>
        <v>175432</v>
      </c>
      <c r="K64" s="19"/>
      <c r="L64" s="19"/>
      <c r="M64" s="19"/>
      <c r="N64" s="21">
        <f>+SUM(N52:N63)</f>
        <v>12685.083076923076</v>
      </c>
    </row>
    <row r="66" spans="1:14" ht="18" x14ac:dyDescent="0.35">
      <c r="A66" s="2" t="s">
        <v>20</v>
      </c>
      <c r="N66" s="30">
        <f>+N39+N64</f>
        <v>223089.84498168496</v>
      </c>
    </row>
  </sheetData>
  <mergeCells count="6">
    <mergeCell ref="A10:J10"/>
    <mergeCell ref="A12:J12"/>
    <mergeCell ref="A13:J13"/>
    <mergeCell ref="A17:J17"/>
    <mergeCell ref="B2:F2"/>
    <mergeCell ref="B3:F3"/>
  </mergeCell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68EB1-D70C-4454-A0FE-16097AF4BCD6}">
  <dimension ref="A1:Q42"/>
  <sheetViews>
    <sheetView tabSelected="1" workbookViewId="0"/>
  </sheetViews>
  <sheetFormatPr defaultRowHeight="15" x14ac:dyDescent="0.3"/>
  <cols>
    <col min="1" max="1" width="15.7109375" customWidth="1"/>
    <col min="2" max="2" width="20.85546875" bestFit="1" customWidth="1"/>
    <col min="3" max="3" width="2.7109375" customWidth="1"/>
    <col min="4" max="11" width="15.7109375" customWidth="1"/>
    <col min="12" max="12" width="18.7109375" customWidth="1"/>
    <col min="13" max="16" width="15.7109375" customWidth="1"/>
    <col min="17" max="17" width="15" customWidth="1"/>
  </cols>
  <sheetData>
    <row r="1" spans="1:16" ht="15.75" thickBot="1" x14ac:dyDescent="0.35"/>
    <row r="2" spans="1:16" ht="17.25" thickBot="1" x14ac:dyDescent="0.35">
      <c r="A2" s="65" t="s">
        <v>61</v>
      </c>
      <c r="B2" s="69" t="s">
        <v>62</v>
      </c>
      <c r="C2" s="70"/>
      <c r="D2" s="70"/>
      <c r="E2" s="70"/>
      <c r="F2" s="71"/>
      <c r="G2" s="66" t="s">
        <v>63</v>
      </c>
      <c r="H2" s="67" t="s">
        <v>13</v>
      </c>
    </row>
    <row r="3" spans="1:16" ht="17.25" thickBot="1" x14ac:dyDescent="0.35">
      <c r="A3" s="65" t="s">
        <v>64</v>
      </c>
      <c r="B3" s="72" t="s">
        <v>62</v>
      </c>
      <c r="C3" s="73"/>
      <c r="D3" s="73"/>
      <c r="E3" s="73"/>
      <c r="F3" s="74"/>
      <c r="G3" s="66" t="s">
        <v>65</v>
      </c>
      <c r="H3" s="68" t="s">
        <v>13</v>
      </c>
    </row>
    <row r="5" spans="1:16" ht="18" x14ac:dyDescent="0.35">
      <c r="A5" s="2" t="s">
        <v>24</v>
      </c>
    </row>
    <row r="6" spans="1:16" ht="15.75" thickBot="1" x14ac:dyDescent="0.35"/>
    <row r="7" spans="1:16" x14ac:dyDescent="0.3">
      <c r="A7" s="40" t="s">
        <v>25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2"/>
    </row>
    <row r="8" spans="1:16" x14ac:dyDescent="0.3">
      <c r="A8" s="59" t="s">
        <v>52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1"/>
    </row>
    <row r="9" spans="1:16" s="53" customFormat="1" x14ac:dyDescent="0.3">
      <c r="A9" s="35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7"/>
    </row>
    <row r="10" spans="1:16" x14ac:dyDescent="0.3">
      <c r="A10" s="35" t="s">
        <v>45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4"/>
    </row>
    <row r="11" spans="1:16" x14ac:dyDescent="0.3">
      <c r="A11" s="35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4"/>
    </row>
    <row r="12" spans="1:16" x14ac:dyDescent="0.3">
      <c r="A12" s="35" t="s">
        <v>46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4"/>
    </row>
    <row r="13" spans="1:16" x14ac:dyDescent="0.3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43"/>
    </row>
    <row r="14" spans="1:16" ht="15.75" thickBot="1" x14ac:dyDescent="0.35">
      <c r="A14" s="44" t="s">
        <v>53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6"/>
    </row>
    <row r="17" spans="1:17" x14ac:dyDescent="0.3">
      <c r="A17" s="38" t="s">
        <v>33</v>
      </c>
      <c r="G17" s="52" t="s">
        <v>43</v>
      </c>
    </row>
    <row r="18" spans="1:17" x14ac:dyDescent="0.3">
      <c r="A18" s="38"/>
    </row>
    <row r="19" spans="1:17" x14ac:dyDescent="0.3">
      <c r="A19" s="38" t="s">
        <v>36</v>
      </c>
      <c r="D19" s="3"/>
      <c r="E19" s="3"/>
      <c r="G19" s="50">
        <v>4</v>
      </c>
      <c r="H19" t="s">
        <v>44</v>
      </c>
    </row>
    <row r="20" spans="1:17" x14ac:dyDescent="0.3">
      <c r="A20" s="48" t="s">
        <v>37</v>
      </c>
      <c r="D20" s="3"/>
      <c r="E20" s="3"/>
      <c r="G20" s="3"/>
    </row>
    <row r="21" spans="1:17" x14ac:dyDescent="0.3">
      <c r="A21" s="48" t="s">
        <v>38</v>
      </c>
      <c r="D21" s="3"/>
      <c r="E21" s="3"/>
      <c r="G21" s="3"/>
    </row>
    <row r="22" spans="1:17" x14ac:dyDescent="0.3">
      <c r="A22" s="48" t="s">
        <v>39</v>
      </c>
    </row>
    <row r="23" spans="1:17" x14ac:dyDescent="0.3">
      <c r="A23" s="48" t="s">
        <v>42</v>
      </c>
    </row>
    <row r="24" spans="1:17" x14ac:dyDescent="0.3">
      <c r="A24" s="48" t="s">
        <v>40</v>
      </c>
    </row>
    <row r="25" spans="1:17" x14ac:dyDescent="0.3">
      <c r="A25" s="48" t="s">
        <v>41</v>
      </c>
    </row>
    <row r="27" spans="1:17" x14ac:dyDescent="0.3">
      <c r="A27" s="38" t="s">
        <v>26</v>
      </c>
      <c r="G27" s="31">
        <v>2.1999999999999999E-2</v>
      </c>
    </row>
    <row r="29" spans="1:17" ht="48.75" customHeight="1" x14ac:dyDescent="0.3">
      <c r="A29" s="13" t="s">
        <v>3</v>
      </c>
      <c r="B29" s="13" t="s">
        <v>4</v>
      </c>
      <c r="C29" s="13"/>
      <c r="D29" s="14" t="s">
        <v>5</v>
      </c>
      <c r="E29" s="15" t="s">
        <v>19</v>
      </c>
      <c r="F29" s="15" t="s">
        <v>6</v>
      </c>
      <c r="G29" s="16" t="s">
        <v>8</v>
      </c>
      <c r="H29" s="16" t="s">
        <v>8</v>
      </c>
      <c r="I29" s="15" t="s">
        <v>58</v>
      </c>
      <c r="J29" s="17" t="s">
        <v>56</v>
      </c>
      <c r="K29" s="17" t="s">
        <v>35</v>
      </c>
      <c r="L29" s="17" t="s">
        <v>57</v>
      </c>
      <c r="M29" s="18" t="s">
        <v>54</v>
      </c>
      <c r="N29" s="18" t="s">
        <v>27</v>
      </c>
      <c r="O29" s="18" t="s">
        <v>28</v>
      </c>
      <c r="P29" s="32" t="s">
        <v>22</v>
      </c>
      <c r="Q29" s="18" t="s">
        <v>23</v>
      </c>
    </row>
    <row r="30" spans="1:17" x14ac:dyDescent="0.3">
      <c r="A30" s="24">
        <v>2</v>
      </c>
      <c r="B30" s="25" t="s">
        <v>10</v>
      </c>
      <c r="C30" s="19"/>
      <c r="D30" s="23">
        <v>40000</v>
      </c>
      <c r="E30" s="23">
        <v>4500</v>
      </c>
      <c r="F30" s="23">
        <v>233</v>
      </c>
      <c r="G30" s="23"/>
      <c r="H30" s="23"/>
      <c r="I30" s="21">
        <f t="shared" ref="I30:I38" si="0">+SUM(D30:H30)</f>
        <v>44733</v>
      </c>
      <c r="J30" s="22">
        <f>+I30*12</f>
        <v>536796</v>
      </c>
      <c r="K30" s="22">
        <f>+J30/52*5</f>
        <v>51615</v>
      </c>
      <c r="L30" s="22">
        <f>+J30-K30</f>
        <v>485181</v>
      </c>
      <c r="M30" s="39">
        <f>+(L30/12*$G$19)*12.5%</f>
        <v>20215.875</v>
      </c>
      <c r="N30" s="23">
        <v>0</v>
      </c>
      <c r="O30" s="21">
        <f>+M30-N30</f>
        <v>20215.875</v>
      </c>
      <c r="P30" s="20">
        <f>+O30*$G$27</f>
        <v>444.74924999999996</v>
      </c>
      <c r="Q30" s="21">
        <f>+O30+P30</f>
        <v>20660.624250000001</v>
      </c>
    </row>
    <row r="31" spans="1:17" x14ac:dyDescent="0.3">
      <c r="A31" s="24">
        <v>3</v>
      </c>
      <c r="B31" s="25" t="s">
        <v>11</v>
      </c>
      <c r="C31" s="19"/>
      <c r="D31" s="23">
        <v>30000</v>
      </c>
      <c r="E31" s="23">
        <v>0</v>
      </c>
      <c r="F31" s="23">
        <v>233</v>
      </c>
      <c r="G31" s="23"/>
      <c r="H31" s="23"/>
      <c r="I31" s="21">
        <f t="shared" si="0"/>
        <v>30233</v>
      </c>
      <c r="J31" s="22">
        <f t="shared" ref="J31:J40" si="1">+I31*12</f>
        <v>362796</v>
      </c>
      <c r="K31" s="22">
        <f t="shared" ref="K31:K40" si="2">+J31/52*5</f>
        <v>34884.230769230773</v>
      </c>
      <c r="L31" s="22">
        <f t="shared" ref="L31:L40" si="3">+J31-K31</f>
        <v>327911.76923076925</v>
      </c>
      <c r="M31" s="39">
        <f t="shared" ref="M31:M40" si="4">+(L31/12*$G$19)*12.5%</f>
        <v>13662.990384615385</v>
      </c>
      <c r="N31" s="23">
        <v>0</v>
      </c>
      <c r="O31" s="21">
        <f t="shared" ref="O31:O40" si="5">+M31-N31</f>
        <v>13662.990384615385</v>
      </c>
      <c r="P31" s="20">
        <f t="shared" ref="P31:P40" si="6">+O31*$G$27</f>
        <v>300.58578846153847</v>
      </c>
      <c r="Q31" s="21">
        <f t="shared" ref="Q31:Q40" si="7">+O31+P31</f>
        <v>13963.576173076923</v>
      </c>
    </row>
    <row r="32" spans="1:17" x14ac:dyDescent="0.3">
      <c r="A32" s="24">
        <v>4</v>
      </c>
      <c r="B32" s="25" t="s">
        <v>12</v>
      </c>
      <c r="C32" s="19"/>
      <c r="D32" s="23">
        <v>35000</v>
      </c>
      <c r="E32" s="23">
        <v>0</v>
      </c>
      <c r="F32" s="23">
        <v>233</v>
      </c>
      <c r="G32" s="23"/>
      <c r="H32" s="23"/>
      <c r="I32" s="21">
        <f t="shared" si="0"/>
        <v>35233</v>
      </c>
      <c r="J32" s="22">
        <f t="shared" si="1"/>
        <v>422796</v>
      </c>
      <c r="K32" s="22">
        <f t="shared" si="2"/>
        <v>40653.461538461539</v>
      </c>
      <c r="L32" s="22">
        <f t="shared" si="3"/>
        <v>382142.53846153844</v>
      </c>
      <c r="M32" s="39">
        <f t="shared" si="4"/>
        <v>15922.605769230768</v>
      </c>
      <c r="N32" s="23">
        <v>0</v>
      </c>
      <c r="O32" s="21">
        <f t="shared" si="5"/>
        <v>15922.605769230768</v>
      </c>
      <c r="P32" s="20">
        <f t="shared" si="6"/>
        <v>350.29732692307687</v>
      </c>
      <c r="Q32" s="21">
        <f t="shared" si="7"/>
        <v>16272.903096153845</v>
      </c>
    </row>
    <row r="33" spans="1:17" x14ac:dyDescent="0.3">
      <c r="A33" s="24">
        <v>5</v>
      </c>
      <c r="B33" s="25" t="s">
        <v>13</v>
      </c>
      <c r="C33" s="19"/>
      <c r="D33" s="23"/>
      <c r="E33" s="23"/>
      <c r="F33" s="23"/>
      <c r="G33" s="23"/>
      <c r="H33" s="23"/>
      <c r="I33" s="21">
        <f t="shared" si="0"/>
        <v>0</v>
      </c>
      <c r="J33" s="22">
        <f t="shared" si="1"/>
        <v>0</v>
      </c>
      <c r="K33" s="22">
        <f t="shared" si="2"/>
        <v>0</v>
      </c>
      <c r="L33" s="22">
        <f t="shared" si="3"/>
        <v>0</v>
      </c>
      <c r="M33" s="39">
        <f t="shared" si="4"/>
        <v>0</v>
      </c>
      <c r="N33" s="23">
        <v>0</v>
      </c>
      <c r="O33" s="21">
        <f t="shared" si="5"/>
        <v>0</v>
      </c>
      <c r="P33" s="20">
        <f t="shared" si="6"/>
        <v>0</v>
      </c>
      <c r="Q33" s="21">
        <f t="shared" si="7"/>
        <v>0</v>
      </c>
    </row>
    <row r="34" spans="1:17" x14ac:dyDescent="0.3">
      <c r="A34" s="24">
        <v>6</v>
      </c>
      <c r="B34" s="25" t="s">
        <v>13</v>
      </c>
      <c r="C34" s="19"/>
      <c r="D34" s="23"/>
      <c r="E34" s="23"/>
      <c r="F34" s="23"/>
      <c r="G34" s="23"/>
      <c r="H34" s="23"/>
      <c r="I34" s="21">
        <f t="shared" si="0"/>
        <v>0</v>
      </c>
      <c r="J34" s="22">
        <f t="shared" si="1"/>
        <v>0</v>
      </c>
      <c r="K34" s="22">
        <f t="shared" si="2"/>
        <v>0</v>
      </c>
      <c r="L34" s="22">
        <f t="shared" si="3"/>
        <v>0</v>
      </c>
      <c r="M34" s="39">
        <f t="shared" si="4"/>
        <v>0</v>
      </c>
      <c r="N34" s="23">
        <v>0</v>
      </c>
      <c r="O34" s="21">
        <f t="shared" si="5"/>
        <v>0</v>
      </c>
      <c r="P34" s="20">
        <f t="shared" si="6"/>
        <v>0</v>
      </c>
      <c r="Q34" s="21">
        <f t="shared" si="7"/>
        <v>0</v>
      </c>
    </row>
    <row r="35" spans="1:17" x14ac:dyDescent="0.3">
      <c r="A35" s="24">
        <v>7</v>
      </c>
      <c r="B35" s="25" t="s">
        <v>13</v>
      </c>
      <c r="C35" s="19"/>
      <c r="D35" s="23"/>
      <c r="E35" s="23"/>
      <c r="F35" s="23"/>
      <c r="G35" s="23"/>
      <c r="H35" s="23"/>
      <c r="I35" s="21">
        <f t="shared" si="0"/>
        <v>0</v>
      </c>
      <c r="J35" s="22">
        <f t="shared" si="1"/>
        <v>0</v>
      </c>
      <c r="K35" s="22">
        <f t="shared" si="2"/>
        <v>0</v>
      </c>
      <c r="L35" s="22">
        <f t="shared" si="3"/>
        <v>0</v>
      </c>
      <c r="M35" s="39">
        <f t="shared" si="4"/>
        <v>0</v>
      </c>
      <c r="N35" s="23">
        <v>0</v>
      </c>
      <c r="O35" s="21">
        <f t="shared" si="5"/>
        <v>0</v>
      </c>
      <c r="P35" s="20">
        <f t="shared" si="6"/>
        <v>0</v>
      </c>
      <c r="Q35" s="21">
        <f t="shared" si="7"/>
        <v>0</v>
      </c>
    </row>
    <row r="36" spans="1:17" x14ac:dyDescent="0.3">
      <c r="A36" s="24">
        <v>8</v>
      </c>
      <c r="B36" s="25" t="s">
        <v>13</v>
      </c>
      <c r="C36" s="19"/>
      <c r="D36" s="23"/>
      <c r="E36" s="23"/>
      <c r="F36" s="23"/>
      <c r="G36" s="23"/>
      <c r="H36" s="23"/>
      <c r="I36" s="21">
        <f t="shared" si="0"/>
        <v>0</v>
      </c>
      <c r="J36" s="22">
        <f t="shared" si="1"/>
        <v>0</v>
      </c>
      <c r="K36" s="22">
        <f t="shared" si="2"/>
        <v>0</v>
      </c>
      <c r="L36" s="22">
        <f t="shared" si="3"/>
        <v>0</v>
      </c>
      <c r="M36" s="39">
        <f t="shared" si="4"/>
        <v>0</v>
      </c>
      <c r="N36" s="23">
        <v>0</v>
      </c>
      <c r="O36" s="21">
        <f t="shared" si="5"/>
        <v>0</v>
      </c>
      <c r="P36" s="20">
        <f t="shared" si="6"/>
        <v>0</v>
      </c>
      <c r="Q36" s="21">
        <f t="shared" si="7"/>
        <v>0</v>
      </c>
    </row>
    <row r="37" spans="1:17" x14ac:dyDescent="0.3">
      <c r="A37" s="24">
        <v>9</v>
      </c>
      <c r="B37" s="25" t="s">
        <v>13</v>
      </c>
      <c r="C37" s="19"/>
      <c r="D37" s="23"/>
      <c r="E37" s="23"/>
      <c r="F37" s="23"/>
      <c r="G37" s="23"/>
      <c r="H37" s="23"/>
      <c r="I37" s="21">
        <f t="shared" si="0"/>
        <v>0</v>
      </c>
      <c r="J37" s="22">
        <f t="shared" si="1"/>
        <v>0</v>
      </c>
      <c r="K37" s="22">
        <f t="shared" si="2"/>
        <v>0</v>
      </c>
      <c r="L37" s="22">
        <f t="shared" si="3"/>
        <v>0</v>
      </c>
      <c r="M37" s="39">
        <f t="shared" si="4"/>
        <v>0</v>
      </c>
      <c r="N37" s="23">
        <v>0</v>
      </c>
      <c r="O37" s="21">
        <f t="shared" si="5"/>
        <v>0</v>
      </c>
      <c r="P37" s="20">
        <f t="shared" si="6"/>
        <v>0</v>
      </c>
      <c r="Q37" s="21">
        <f t="shared" si="7"/>
        <v>0</v>
      </c>
    </row>
    <row r="38" spans="1:17" x14ac:dyDescent="0.3">
      <c r="A38" s="24">
        <v>10</v>
      </c>
      <c r="B38" s="25" t="s">
        <v>13</v>
      </c>
      <c r="C38" s="19"/>
      <c r="D38" s="23"/>
      <c r="E38" s="23"/>
      <c r="F38" s="23"/>
      <c r="G38" s="23"/>
      <c r="H38" s="23"/>
      <c r="I38" s="21">
        <f t="shared" si="0"/>
        <v>0</v>
      </c>
      <c r="J38" s="22">
        <f t="shared" si="1"/>
        <v>0</v>
      </c>
      <c r="K38" s="22">
        <f t="shared" si="2"/>
        <v>0</v>
      </c>
      <c r="L38" s="22">
        <f t="shared" si="3"/>
        <v>0</v>
      </c>
      <c r="M38" s="39">
        <f t="shared" si="4"/>
        <v>0</v>
      </c>
      <c r="N38" s="23">
        <v>0</v>
      </c>
      <c r="O38" s="21">
        <f t="shared" si="5"/>
        <v>0</v>
      </c>
      <c r="P38" s="20">
        <f t="shared" si="6"/>
        <v>0</v>
      </c>
      <c r="Q38" s="21">
        <f t="shared" si="7"/>
        <v>0</v>
      </c>
    </row>
    <row r="39" spans="1:17" x14ac:dyDescent="0.3">
      <c r="A39" s="25"/>
      <c r="B39" s="25"/>
      <c r="C39" s="19"/>
      <c r="D39" s="23"/>
      <c r="E39" s="23"/>
      <c r="F39" s="23"/>
      <c r="G39" s="23"/>
      <c r="H39" s="23"/>
      <c r="I39" s="21"/>
      <c r="J39" s="22">
        <f t="shared" si="1"/>
        <v>0</v>
      </c>
      <c r="K39" s="22">
        <f t="shared" si="2"/>
        <v>0</v>
      </c>
      <c r="L39" s="22">
        <f t="shared" si="3"/>
        <v>0</v>
      </c>
      <c r="M39" s="39">
        <f t="shared" si="4"/>
        <v>0</v>
      </c>
      <c r="N39" s="23">
        <v>0</v>
      </c>
      <c r="O39" s="21">
        <f t="shared" si="5"/>
        <v>0</v>
      </c>
      <c r="P39" s="20">
        <f t="shared" si="6"/>
        <v>0</v>
      </c>
      <c r="Q39" s="21">
        <f t="shared" si="7"/>
        <v>0</v>
      </c>
    </row>
    <row r="40" spans="1:17" x14ac:dyDescent="0.3">
      <c r="A40" s="25"/>
      <c r="B40" s="25"/>
      <c r="C40" s="19"/>
      <c r="D40" s="23"/>
      <c r="E40" s="23"/>
      <c r="F40" s="23"/>
      <c r="G40" s="23"/>
      <c r="H40" s="23"/>
      <c r="I40" s="21"/>
      <c r="J40" s="22">
        <f t="shared" si="1"/>
        <v>0</v>
      </c>
      <c r="K40" s="22">
        <f t="shared" si="2"/>
        <v>0</v>
      </c>
      <c r="L40" s="22">
        <f t="shared" si="3"/>
        <v>0</v>
      </c>
      <c r="M40" s="39">
        <f t="shared" si="4"/>
        <v>0</v>
      </c>
      <c r="N40" s="23">
        <v>0</v>
      </c>
      <c r="O40" s="21">
        <f t="shared" si="5"/>
        <v>0</v>
      </c>
      <c r="P40" s="20">
        <f t="shared" si="6"/>
        <v>0</v>
      </c>
      <c r="Q40" s="21">
        <f t="shared" si="7"/>
        <v>0</v>
      </c>
    </row>
    <row r="41" spans="1:17" x14ac:dyDescent="0.3">
      <c r="A41" s="13"/>
      <c r="B41" s="13" t="s">
        <v>9</v>
      </c>
      <c r="C41" s="13"/>
      <c r="D41" s="21">
        <f t="shared" ref="D41:I41" si="8">+SUM(D30:D40)</f>
        <v>105000</v>
      </c>
      <c r="E41" s="21">
        <f t="shared" si="8"/>
        <v>4500</v>
      </c>
      <c r="F41" s="21">
        <f t="shared" si="8"/>
        <v>699</v>
      </c>
      <c r="G41" s="21">
        <f t="shared" si="8"/>
        <v>0</v>
      </c>
      <c r="H41" s="21">
        <f t="shared" si="8"/>
        <v>0</v>
      </c>
      <c r="I41" s="21">
        <f t="shared" si="8"/>
        <v>110199</v>
      </c>
      <c r="J41" s="19"/>
      <c r="K41" s="19"/>
      <c r="L41" s="19"/>
      <c r="M41" s="39">
        <f>+SUM(M30:M40)</f>
        <v>49801.471153846149</v>
      </c>
      <c r="N41" s="39">
        <f>+SUM(N30:N40)</f>
        <v>0</v>
      </c>
      <c r="O41" s="21">
        <f>+SUM(O30:O40)</f>
        <v>49801.471153846149</v>
      </c>
      <c r="P41" s="21">
        <f>+SUM(P30:P40)</f>
        <v>1095.6323653846152</v>
      </c>
      <c r="Q41" s="21">
        <f>+SUM(Q30:Q40)</f>
        <v>50897.103519230768</v>
      </c>
    </row>
    <row r="42" spans="1:17" x14ac:dyDescent="0.3">
      <c r="D42" s="3"/>
      <c r="E42" s="3"/>
      <c r="F42" s="3"/>
      <c r="G42" s="3"/>
      <c r="H42" s="3"/>
      <c r="I42" s="3"/>
    </row>
  </sheetData>
  <mergeCells count="3">
    <mergeCell ref="A8:P8"/>
    <mergeCell ref="B2:F2"/>
    <mergeCell ref="B3:F3"/>
  </mergeCells>
  <pageMargins left="0.7" right="0.7" top="0.75" bottom="0.75" header="0.3" footer="0.3"/>
  <pageSetup paperSize="9" orientation="portrait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DOPublicDoc" ma:contentTypeID="0x0101008BD0846BB6C34A64972B201F42A0547F00444803BCDC797E4EBA7A610505BB040D" ma:contentTypeVersion="" ma:contentTypeDescription="BDO Dokument Content Type til værktøjer" ma:contentTypeScope="" ma:versionID="e745b2dd22bf3de858ffd0e91a909f95">
  <xsd:schema xmlns:xsd="http://www.w3.org/2001/XMLSchema" xmlns:xs="http://www.w3.org/2001/XMLSchema" xmlns:p="http://schemas.microsoft.com/office/2006/metadata/properties" xmlns:ns2="E47EE262-6282-4C42-87D6-4CDCC1CD444B" targetNamespace="http://schemas.microsoft.com/office/2006/metadata/properties" ma:root="true" ma:fieldsID="49c34766b2e2a3df59bd306745f5c234" ns2:_="">
    <xsd:import namespace="E47EE262-6282-4C42-87D6-4CDCC1CD444B"/>
    <xsd:element name="properties">
      <xsd:complexType>
        <xsd:sequence>
          <xsd:element name="documentManagement">
            <xsd:complexType>
              <xsd:all>
                <xsd:element ref="ns2:BDOToolCategory" minOccurs="0"/>
                <xsd:element ref="ns2:BDOTarget" minOccurs="0"/>
                <xsd:element ref="ns2:BDOIndex" minOccurs="0"/>
                <xsd:element ref="ns2:BDODescription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7EE262-6282-4C42-87D6-4CDCC1CD444B" elementFormDefault="qualified">
    <xsd:import namespace="http://schemas.microsoft.com/office/2006/documentManagement/types"/>
    <xsd:import namespace="http://schemas.microsoft.com/office/infopath/2007/PartnerControls"/>
    <xsd:element name="BDOToolCategory" ma:index="8" nillable="true" ma:displayName="Kategori" ma:description="Angiv Kategori" ma:internalName="BDOToolCategory">
      <xsd:simpleType>
        <xsd:restriction base="dms:Choice"/>
      </xsd:simpleType>
    </xsd:element>
    <xsd:element name="BDOTarget" ma:index="9" nillable="true" ma:displayName="Target" ma:description="Angiv Target" ma:internalName="BDOTarget">
      <xsd:simpleType>
        <xsd:restriction base="dms:Choice">
          <xsd:enumeration value="_blank"/>
          <xsd:enumeration value="_self"/>
          <xsd:enumeration value="_parent"/>
          <xsd:enumeration value="_blank"/>
        </xsd:restriction>
      </xsd:simpleType>
    </xsd:element>
    <xsd:element name="BDOIndex" ma:index="10" nillable="true" ma:displayName="Index" ma:internalName="BDOIndex" ma:readOnly="false">
      <xsd:simpleType>
        <xsd:restriction base="dms:Unknown"/>
      </xsd:simpleType>
    </xsd:element>
    <xsd:element name="BDODescription" ma:index="11" ma:displayName="Beskrivelse" ma:description="" ma:internalName="BDODescriptio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DOToolCategory xmlns="E47EE262-6282-4C42-87D6-4CDCC1CD444B" xsi:nil="true"/>
    <BDODescription xmlns="E47EE262-6282-4C42-87D6-4CDCC1CD444B">Feriepengeforpligtelse </BDODescription>
    <BDOTarget xmlns="E47EE262-6282-4C42-87D6-4CDCC1CD444B">_blank</BDOTarget>
    <BDOIndex xmlns="E47EE262-6282-4C42-87D6-4CDCC1CD444B">14</BDOIndex>
  </documentManagement>
</p:properties>
</file>

<file path=customXml/itemProps1.xml><?xml version="1.0" encoding="utf-8"?>
<ds:datastoreItem xmlns:ds="http://schemas.openxmlformats.org/officeDocument/2006/customXml" ds:itemID="{D37BC425-95B0-45FA-BC7C-BB13F258C105}"/>
</file>

<file path=customXml/itemProps2.xml><?xml version="1.0" encoding="utf-8"?>
<ds:datastoreItem xmlns:ds="http://schemas.openxmlformats.org/officeDocument/2006/customXml" ds:itemID="{04D9BCA3-8924-4D64-A740-1560255684A9}"/>
</file>

<file path=customXml/itemProps3.xml><?xml version="1.0" encoding="utf-8"?>
<ds:datastoreItem xmlns:ds="http://schemas.openxmlformats.org/officeDocument/2006/customXml" ds:itemID="{20290669-1327-42B4-8C2B-0E5E5D4021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Opgørelse af FP-forpligtelse</vt:lpstr>
      <vt:lpstr>Feriepengeforpl. indefrysning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Casper Lindemose</dc:creator>
  <cp:lastModifiedBy>Jesper Drud</cp:lastModifiedBy>
  <cp:lastPrinted>2019-02-06T15:01:17Z</cp:lastPrinted>
  <dcterms:created xsi:type="dcterms:W3CDTF">2019-02-06T14:31:05Z</dcterms:created>
  <dcterms:modified xsi:type="dcterms:W3CDTF">2020-01-24T11:54:19Z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0x0101008BD0846BB6C34A64972B201F42A0547F00444803BCDC797E4EBA7A610505BB040D</vt:lpwstr>
  </property>
</Properties>
</file>